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125" windowHeight="12540"/>
  </bookViews>
  <sheets>
    <sheet name="总表" sheetId="2" r:id="rId1"/>
    <sheet name="Sheet2" sheetId="4" r:id="rId2"/>
    <sheet name="Sheet3" sheetId="6" r:id="rId3"/>
    <sheet name="Sheet4" sheetId="7" r:id="rId4"/>
    <sheet name="Sheet5" sheetId="8" r:id="rId5"/>
  </sheets>
  <definedNames>
    <definedName name="_xlnm._FilterDatabase" localSheetId="0" hidden="1">总表!$A$2:$H$92</definedName>
    <definedName name="_xlnm.Print_Area" localSheetId="0">总表!$A$1:$K$91</definedName>
  </definedNames>
  <calcPr calcId="144525"/>
</workbook>
</file>

<file path=xl/calcChain.xml><?xml version="1.0" encoding="utf-8"?>
<calcChain xmlns="http://schemas.openxmlformats.org/spreadsheetml/2006/main">
  <c r="Q69" i="6" l="1"/>
  <c r="P69" i="6"/>
  <c r="L69" i="6"/>
  <c r="K69" i="6"/>
  <c r="Q68" i="6"/>
  <c r="L68" i="6"/>
  <c r="K68" i="6"/>
  <c r="U67" i="6"/>
  <c r="T67" i="6"/>
  <c r="Q67" i="6"/>
  <c r="L67" i="6"/>
  <c r="K67" i="6"/>
  <c r="U66" i="6"/>
  <c r="Q66" i="6"/>
  <c r="L66" i="6"/>
  <c r="K66" i="6"/>
  <c r="U65" i="6"/>
  <c r="T65" i="6"/>
  <c r="Q65" i="6"/>
  <c r="L65" i="6"/>
  <c r="K65" i="6"/>
  <c r="U64" i="6"/>
  <c r="Q64" i="6"/>
  <c r="L64" i="6"/>
  <c r="K64" i="6"/>
  <c r="N60" i="6"/>
  <c r="M58" i="6"/>
  <c r="T51" i="6"/>
  <c r="S51" i="6"/>
  <c r="T50" i="6"/>
  <c r="S50" i="6"/>
  <c r="T49" i="6"/>
  <c r="S49" i="6"/>
  <c r="T48" i="6"/>
  <c r="S48" i="6"/>
  <c r="T47" i="6"/>
  <c r="S47" i="6"/>
  <c r="T46" i="6"/>
  <c r="S46" i="6"/>
  <c r="J42" i="6"/>
  <c r="J44" i="6" s="1"/>
  <c r="I42" i="6"/>
  <c r="I44" i="6" s="1"/>
  <c r="P39" i="6"/>
  <c r="K39" i="6"/>
  <c r="J39" i="6"/>
  <c r="I39" i="6"/>
  <c r="P38" i="6"/>
  <c r="K38" i="6"/>
  <c r="E38" i="6"/>
  <c r="D38" i="6"/>
  <c r="P37" i="6"/>
  <c r="O37" i="6"/>
  <c r="O39" i="6" s="1"/>
  <c r="K37" i="6"/>
  <c r="L34" i="6"/>
  <c r="M24" i="6" s="1"/>
  <c r="M25" i="6" s="1"/>
  <c r="K34" i="6"/>
  <c r="J34" i="6"/>
  <c r="I34" i="6"/>
  <c r="E34" i="6"/>
  <c r="D34" i="6"/>
  <c r="L33" i="6"/>
  <c r="M33" i="6" s="1"/>
  <c r="K33" i="6"/>
  <c r="J33" i="6"/>
  <c r="I33" i="6"/>
  <c r="M32" i="6"/>
  <c r="L32" i="6"/>
  <c r="K32" i="6"/>
  <c r="J32" i="6"/>
  <c r="I32" i="6"/>
  <c r="J30" i="6"/>
  <c r="I30" i="6"/>
  <c r="K28" i="6" s="1"/>
  <c r="K30" i="6" s="1"/>
  <c r="K29" i="6"/>
  <c r="J29" i="6"/>
  <c r="J43" i="6" s="1"/>
  <c r="I29" i="6"/>
  <c r="O38" i="6" s="1"/>
  <c r="J28" i="6"/>
  <c r="I28" i="6"/>
  <c r="N24" i="6"/>
  <c r="N25" i="6" s="1"/>
  <c r="N16" i="6"/>
  <c r="M16" i="6"/>
  <c r="L16" i="6"/>
  <c r="N15" i="6"/>
  <c r="M15" i="6"/>
  <c r="L15" i="6"/>
  <c r="G15" i="6"/>
  <c r="N14" i="6"/>
  <c r="M14" i="6"/>
  <c r="L14" i="6"/>
  <c r="G12" i="6"/>
  <c r="G9" i="6"/>
  <c r="G6" i="6"/>
  <c r="G3" i="6"/>
  <c r="O21" i="4"/>
  <c r="N21" i="4"/>
  <c r="M21" i="4"/>
  <c r="O20" i="4"/>
  <c r="N20" i="4"/>
  <c r="M20" i="4"/>
  <c r="O19" i="4"/>
  <c r="N19" i="4"/>
  <c r="M19" i="4"/>
  <c r="R15" i="4"/>
  <c r="Q15" i="4"/>
  <c r="P15" i="4"/>
  <c r="R14" i="4"/>
  <c r="Q14" i="4"/>
  <c r="P14" i="4"/>
  <c r="R13" i="4"/>
  <c r="Q13" i="4"/>
  <c r="P13" i="4"/>
  <c r="D8" i="4"/>
  <c r="D5" i="4"/>
  <c r="D9" i="4" s="1"/>
  <c r="H91" i="2"/>
  <c r="H90" i="2"/>
  <c r="H84" i="2" s="1"/>
  <c r="H86" i="2"/>
  <c r="E84" i="2"/>
  <c r="H83" i="2"/>
  <c r="H82" i="2"/>
  <c r="E82" i="2"/>
  <c r="H81" i="2"/>
  <c r="H80" i="2"/>
  <c r="H79" i="2" s="1"/>
  <c r="E79" i="2"/>
  <c r="H78" i="2"/>
  <c r="H77" i="2"/>
  <c r="H76" i="2"/>
  <c r="H75" i="2"/>
  <c r="H74" i="2"/>
  <c r="H73" i="2"/>
  <c r="H71" i="2" s="1"/>
  <c r="H72" i="2"/>
  <c r="E71" i="2"/>
  <c r="H70" i="2"/>
  <c r="H69" i="2"/>
  <c r="H68" i="2"/>
  <c r="H67" i="2"/>
  <c r="H66" i="2"/>
  <c r="E66" i="2"/>
  <c r="H65" i="2"/>
  <c r="H64" i="2"/>
  <c r="H63" i="2" s="1"/>
  <c r="E63" i="2"/>
  <c r="H60" i="2"/>
  <c r="E60" i="2"/>
  <c r="H59" i="2"/>
  <c r="H57" i="2" s="1"/>
  <c r="H58" i="2"/>
  <c r="E57" i="2"/>
  <c r="H56" i="2"/>
  <c r="H55" i="2"/>
  <c r="E55" i="2"/>
  <c r="H54" i="2"/>
  <c r="H53" i="2"/>
  <c r="H50" i="2" s="1"/>
  <c r="H52" i="2"/>
  <c r="H51" i="2"/>
  <c r="E50" i="2"/>
  <c r="H49" i="2"/>
  <c r="H48" i="2"/>
  <c r="E48" i="2"/>
  <c r="H47" i="2"/>
  <c r="H46" i="2"/>
  <c r="H45" i="2"/>
  <c r="H44" i="2"/>
  <c r="H43" i="2"/>
  <c r="H42" i="2"/>
  <c r="H41" i="2"/>
  <c r="H40" i="2"/>
  <c r="H39" i="2"/>
  <c r="H38" i="2"/>
  <c r="H37" i="2"/>
  <c r="H36" i="2"/>
  <c r="H35" i="2"/>
  <c r="H34" i="2"/>
  <c r="H33" i="2"/>
  <c r="H32" i="2"/>
  <c r="H31" i="2"/>
  <c r="H30" i="2" s="1"/>
  <c r="E30" i="2"/>
  <c r="H29" i="2"/>
  <c r="H27" i="2"/>
  <c r="H26" i="2"/>
  <c r="H25" i="2"/>
  <c r="H24" i="2"/>
  <c r="H23" i="2"/>
  <c r="H21" i="2" s="1"/>
  <c r="H22" i="2"/>
  <c r="E21" i="2"/>
  <c r="H20" i="2"/>
  <c r="H18" i="2"/>
  <c r="H17" i="2"/>
  <c r="H16" i="2"/>
  <c r="H14" i="2"/>
  <c r="E14" i="2"/>
  <c r="H13" i="2"/>
  <c r="H12" i="2"/>
  <c r="H11" i="2"/>
  <c r="H10" i="2"/>
  <c r="H9" i="2"/>
  <c r="H8" i="2"/>
  <c r="E8" i="2"/>
  <c r="H7" i="2"/>
  <c r="H6" i="2"/>
  <c r="H5" i="2"/>
  <c r="H3" i="2" s="1"/>
  <c r="H4" i="2"/>
  <c r="E3" i="2"/>
  <c r="N33" i="6" l="1"/>
  <c r="Q38" i="6"/>
  <c r="N32" i="6"/>
  <c r="N34" i="6" s="1"/>
  <c r="K42" i="6"/>
  <c r="K44" i="6" s="1"/>
  <c r="Q37" i="6"/>
  <c r="Q39" i="6" s="1"/>
  <c r="I43" i="6"/>
  <c r="K43" i="6" s="1"/>
  <c r="D7" i="4"/>
  <c r="D6" i="4" s="1"/>
  <c r="M34" i="6"/>
</calcChain>
</file>

<file path=xl/sharedStrings.xml><?xml version="1.0" encoding="utf-8"?>
<sst xmlns="http://schemas.openxmlformats.org/spreadsheetml/2006/main" count="1232" uniqueCount="577">
  <si>
    <t>高水平医院市财政补助购置医疗设备购置项目</t>
  </si>
  <si>
    <t>序号</t>
  </si>
  <si>
    <t>设备名称</t>
  </si>
  <si>
    <t>产地</t>
  </si>
  <si>
    <t>参考品牌和型号</t>
  </si>
  <si>
    <t>数量</t>
  </si>
  <si>
    <t>单位</t>
  </si>
  <si>
    <t>单价
（万元）</t>
  </si>
  <si>
    <t>总价
（万元）</t>
  </si>
  <si>
    <t>用途</t>
  </si>
  <si>
    <t>核心要求（不超5条、150字）</t>
  </si>
  <si>
    <t>国产</t>
  </si>
  <si>
    <t>台</t>
  </si>
  <si>
    <t>一</t>
  </si>
  <si>
    <t>病理科</t>
  </si>
  <si>
    <t>全自动染色封片一体机</t>
  </si>
  <si>
    <t>进口</t>
  </si>
  <si>
    <t>徕卡 ST5020+CV5030/
樱花 DRS2000+GLC 550 Glass Coverslipper/赛利 MAS+MCS</t>
  </si>
  <si>
    <t>用于病理组织染色和封片。</t>
  </si>
  <si>
    <t>1）可以同时进行多种染色：HE染色+巴氏染色，HE染色+特殊染色。用于组织学和细胞学等样本的多种染色处理方案。
2）封片机能单独使用，可开放对免疫组化样本和细胞制片样本进行封片。
3）封片机有内置的玻片储存装置，具备吹干功能。</t>
  </si>
  <si>
    <t>激光显微切割仪</t>
  </si>
  <si>
    <t>蔡司（PALM)
徕卡（LMD7)                            
  罗氏（MilliSect )</t>
  </si>
  <si>
    <t>用于各种类型的组织切片和细胞进行分离纯化，高效地获得纯净的样品，之后进一步的分子生物学鉴定与分析。</t>
  </si>
  <si>
    <t>1）可以切割并收集各类组织切片和活细胞样品。
2）切割的组织细胞可开展下游分析。
3）可以在显微镜直视下快速、准确获取所需的单一细胞亚群，甚至单个细胞。</t>
  </si>
  <si>
    <t>荧光自动成像平台</t>
  </si>
  <si>
    <t>蔡司（Celldiscoverer 7)
赛默飞 (Cellinsight CX5)
MD（ImageXpress Nano）</t>
  </si>
  <si>
    <t>用于组织切片和肿瘤细胞的荧光观察和分析。</t>
  </si>
  <si>
    <t>1）具备高对比度明场、相差、和荧光检测模块。</t>
  </si>
  <si>
    <t>组织荧光定量PCR分析系统</t>
  </si>
  <si>
    <t>瑞士罗氏 cobas 4800 (x480+z480)
美国雅培 m2000(m2000sp+m2000rt)
韩国柏业 ExiStation(ExiPrep 16DX+Exicycler 96)</t>
  </si>
  <si>
    <t>套</t>
  </si>
  <si>
    <t>全自动核酸提取、全自动PCR反应体系，用于肿瘤基因突变、病原体等检测。</t>
  </si>
  <si>
    <t>1）检测系统自动化：全自动核酸提取、全自动PCR反应体系配置、扩增和检测。
2）可用于肿瘤基因突变、病原体等检测。</t>
  </si>
  <si>
    <t>二</t>
  </si>
  <si>
    <t>耳鼻喉科</t>
  </si>
  <si>
    <t>电子鼻咽喉镜</t>
  </si>
  <si>
    <t>日本宾得VNL8-J10
日本OLYMPUS ENF-V3  
德国Xion EV-N</t>
  </si>
  <si>
    <t>检查咽、喉情况，取活检、异物等操作。</t>
  </si>
  <si>
    <t>1）需可兼容频闪光源。
2）视野角需≥80度。
3）需有一次性吸引控制阀，减少交叉感染。
4）需与科室现有内窥镜摄像系统相兼容。</t>
  </si>
  <si>
    <t>手术显微镜</t>
  </si>
  <si>
    <t>德国徕卡 M520/ F40
德国蔡司S88/OPMI Vario 
德国目乐HIR1000</t>
  </si>
  <si>
    <t>开展耳、侧颅底、咽喉等部位显微手术。</t>
  </si>
  <si>
    <t>1）需有消色差功能。
2）放大倍数大于1.9x - 18.2x。
3）主刀镜需有0-180°倾角的可调双目镜筒。
4）手柄可控制功能及编程。
5）须有高清摄像头及工作站。</t>
  </si>
  <si>
    <t>鼻内镜摄录像系统</t>
  </si>
  <si>
    <t>卡尔史托斯TC200EN
艾克松Matrix HD
狼牌5509</t>
  </si>
  <si>
    <t>用于鼻、前颅底等部位微创手术。</t>
  </si>
  <si>
    <t>1）摄像头按键设置不少于4种快捷键。
2）摄像头按键需可控制冷光源等、可与一体化手术室无缝连接。
3）操作系统简洁，易操作。
4）摄像头需可连接各种规格的光学内窥镜、纤维内镜等。
5）可通过摄像头、键盘多种方式控制录像，拍照。</t>
  </si>
  <si>
    <t>前庭功能诊疗转椅</t>
  </si>
  <si>
    <t>国医华科GYT-ZLY-I/G
北京斯瑞美 SRM-61
上海由庚ZT-1</t>
  </si>
  <si>
    <t>诊断及治疗耳石症、晕车症等平衡紊乱疾病。</t>
  </si>
  <si>
    <t>1）可转动任意角度。
2）运行噪音需小于70dB。
3）多键操作，可以随时停止。
4）可实时显示，可与运动轨迹（速度）、体位、耳蜗位置同步显示。</t>
  </si>
  <si>
    <t>鼻内镜导航系统</t>
  </si>
  <si>
    <t>艾克松Matrix Polar
美敦力S8 ENT
富德Fiagon</t>
  </si>
  <si>
    <t>规划复杂手术，培养年轻医师，减少手术并发症。</t>
  </si>
  <si>
    <t>1）电磁导航方式。
2）有3D导航功能。
3）可融合CT，CTA，MRI，MRA，PETCT数据。
4）有虚拟内镜功能。
5）有五官科专用的手术导航软件。</t>
  </si>
  <si>
    <t>三</t>
  </si>
  <si>
    <t>放射科</t>
  </si>
  <si>
    <t>双板DR</t>
  </si>
  <si>
    <t>蓝韵、鱼跃、普爱、万东</t>
  </si>
  <si>
    <t>满足头颅、脊柱、四肢、胸部、腹部等全
身站立位和卧位的数字X线拍摄需求。</t>
  </si>
  <si>
    <t>1）双平板探测器，皆为无线平板。探测器与主机、高压发生器为同一品牌同一厂家生产，不接受贴牌产品。
2）两块探测器尺寸均≥430×430mm，结构为针状碘化铯/非晶体硅。
3）最大时间电流积：≥800mAs。
4）整机结构为悬吊双平板。
5）高压发生器为高频逆变式高压发生器频率≥400kHz。</t>
  </si>
  <si>
    <t>GE、飞利浦、西门子</t>
  </si>
  <si>
    <t>1）X光机、X线球管均为投标品牌本厂家生产；探测器为投标品牌本厂或其合资品牌厂家生产；为避免系统风险，两块探测器需为同一品牌。
2）焦点功率：小焦点≥33kW，大焦点≥100KW。
3）最大管电流≥800mA 。
4）固定/无线平板探测器材料：碘化铯/非晶硅。</t>
  </si>
  <si>
    <t>CT（高端）</t>
  </si>
  <si>
    <t>东软</t>
  </si>
  <si>
    <t>全身扫描的临床应用和临床研究。</t>
  </si>
  <si>
    <t>1）探测器宽度≥16cm。
2）球管球管小焦点≥0.7 x 0.9mm²。
3）球管阳极散热率≥1386kHU。
4）最小管电流≤10mA。
5）最小管电压≤70Kv。
6）机架孔径≥80cm。</t>
  </si>
  <si>
    <t>DSA</t>
  </si>
  <si>
    <t>GE/飞利浦/西门子</t>
  </si>
  <si>
    <t>满足心、脑、周围血管的造影和介入治疗
需要。</t>
  </si>
  <si>
    <t>1）提供数码显示所有C型臂旋转角度信息功能。
2）可由用户设置并存储机架位置≥55种，并能实施自动复位功能。
3）平板探测器最小探测视野≤12 X 12cm。
4）DQE≥79%。
5）最大连续透视功率≥3000W。
6）管套热容量≥6.9MHU。
7）最大管电流≥1000mA。</t>
  </si>
  <si>
    <t>1.5TMRI</t>
  </si>
  <si>
    <t>万东医疗</t>
  </si>
  <si>
    <t>1）投标产品必须具备独立的NMPA、CE、FDA认证。所投产品首次获得FDA和CFDA认证的时间不得早于2017年。
2）裸磁体长度 ≤155cm。
3）具备靶器官匀场技术。
4）发射功率 ≥ 15kW。
5）提供一体化线圈射频接收系统（例如：西门子Tim系统、通用电气 TDI或GEM、飞利浦dStream）。
6）射频接收系统通道数（以产品DATASHEET中数值为准） ≥ 96。
7）可同时接收信号并参与成像的线圈数量 ≥ 4。
8）系统线圈接口总数量 ≥ 6。</t>
  </si>
  <si>
    <t>超高端CT</t>
  </si>
  <si>
    <t>西门子/飞利浦/GE</t>
  </si>
  <si>
    <t>1）立体双层光谱探测器。
2）机架支撑：高稳定气垫轴承机架。
3）扫描时间：≤0.27 秒/360 度。
4）单组发生器功率：≥120KW。
5）单只球管最大电流≥1000mA。
6）球管最小电流：≤10mA。
7）单次连续螺旋扫描：≥110秒。
8）单球管螺旋扫描每圈扫描层数：≥256。</t>
  </si>
  <si>
    <t>四</t>
  </si>
  <si>
    <t>妇产科</t>
  </si>
  <si>
    <t>早产儿转运系统</t>
  </si>
  <si>
    <t>转运培养暖箱A750i+瑞士兵Bellavista1000
宁波戴维TI2000+美国纽邦HT70
阿童木ATOM100+美国凯迪泰 F60</t>
  </si>
  <si>
    <t>用于早产儿的院内转运和院外转运。</t>
  </si>
  <si>
    <t>1）双层暖箱罩，减少热量流失，并提供全方位接触，且360º透明可视。
2）声光报警,提供最大程度安全性.报警包括:低电量、电源故障、高温和系统故障、空气流通、传感器故障、设定点报警。
3）床垫可拉出，并设有安全绑带用于固定婴儿，保证转运安全。                                               
4）呼吸机为彩色液晶屏显示,全中文操作界面，触屏操作，电动电控，支持多种供电方式。
5）通气模式包括PC-SIMV,PC-PSV,P-A/C, CPAP,VCV,V-A/C,VC-SIMV,VC-PSV等。</t>
  </si>
  <si>
    <t>腹腔镜</t>
  </si>
  <si>
    <t xml:space="preserve">常州安康/KARL STORZ </t>
  </si>
  <si>
    <t>用于有腹腔镜手术指征的妇产科患者。</t>
  </si>
  <si>
    <t>1）高流量气腹机可快速补充气体泄漏，至少具有四种手术模式，包括小儿模式、肥胖症治疗模式、高流量专用充气模式及血管采集模式。
2）摄像头采用逐行扫描三晶片全数字化传感器，分辨率需达到1920 × 1080P。
3）主机面板上可设置亮度、缩放、白平衡、拍照、录像。
4）视频信号输出接口至少具有DVI x 2（数字视频接口）、S-Video。
5）具有 16：9 和 4:3 两种输出模式。</t>
  </si>
  <si>
    <t>高清宫腔镜</t>
  </si>
  <si>
    <t>史赛克1488 ； 
史托斯-s； 
奥林巴斯CV190</t>
  </si>
  <si>
    <t>用于需行高清宫腔镜检查和治疗的妇产科患者。</t>
  </si>
  <si>
    <t>1）宫腔镜内外鞘采用卡扣式快速锁定装置，无需旋转锁定，方便快捷。
2）需具备宫腔镜直径≤3mm，视野方向30°，广角。
3）摄像头采用逐行扫描三晶片全数字化传感器，分辨率需达到1920 × 1080P。</t>
  </si>
  <si>
    <t>一体化手术室</t>
  </si>
  <si>
    <t>史赛克
STORZ
奥林巴斯</t>
  </si>
  <si>
    <t>用于妇产科腹腔镜和宫腔镜手术整体化管理。</t>
  </si>
  <si>
    <t>1）数字一体化手术室系统从信号采集、传输、处理到最终显示所有设备，为了手术使用安全需要全部经过FDA和CE的认证。        
2）能够连接整合现有手术室医疗影像设备，无缝对接医院现有的HIS、PACS等信息系统实现手术室的所有影像可视化，信息系统集成化。整套方案系统选用光纤和IP方案，能够支持3D、4K。兼容性强，可在此基础上升级模块，扩展性强。
3)系统需要支持通过后台管理设备和通过远程维护，为手术过程做保障。
4）满足远程示教、远程会议、远程会诊等系统需求，使用拼接显示器方案。
5）音频系统支持DANTE网络，DANTE输入输出通道数量不少于8*8。</t>
  </si>
  <si>
    <t>超高清3D腹腔镜系统</t>
  </si>
  <si>
    <t>贝朗蛇牌 爱因斯坦
奥林巴斯：3DV-190
Viking：8170-6</t>
  </si>
  <si>
    <t>用于妇产科恶性肿瘤腹腔镜下手术。</t>
  </si>
  <si>
    <t>1）可处理3D和2D画面信号，分辨率支持≥1920×1080P，扫描方式：逐行扫描。
2）3D摄像头与3D摄像主机同时达到全高清≥1920x1080P逐行扫描分辨率。
3）摄像主机内置USB接口，可实时存储≥1920×1080P全高清静态和动态手术视频，采用全高清H.264/MPEG-4 格式。
4）3D摄像头与3D光学镜采可分离式设计，便于光学试管镜的清洗与灭菌并降低维护成本。
5）主机具有液晶显示技术，实时显示手术中工作数据，≥10种手术模式调整，≥5种自定模式。</t>
  </si>
  <si>
    <t>聚焦超声肿瘤治疗系统</t>
  </si>
  <si>
    <t>重庆海扶JC200D
深圳市慧康HIFU-2001
上海爱申HIFUNIT9000</t>
  </si>
  <si>
    <t>用于选择无创治疗的妇科子宫肌瘤和软组织肿瘤。</t>
  </si>
  <si>
    <t>1）下置式超声发射器、湿式俯卧治疗。
2）临床医生培训：投标产品厂家的培训机构须有国家卫健委批复文件，并可安排医生在其培训中心培训，培训合格提供国家认可的操作资格证。
3）焦域声强（工作频率1MHz）≥12000 W/cm2。
4）水温控制：10～40℃连续可调。
5）具备MRI/CT与B超影像配准及三维HIFU手术导航功能。</t>
  </si>
  <si>
    <t>五</t>
  </si>
  <si>
    <t>肝四科</t>
  </si>
  <si>
    <t>血液净化装置</t>
  </si>
  <si>
    <t>泰尔茂Optia离心式人工肝系统
日本川澄KM-9000
日本旭化成血液净化装置（人工肝支持系统）</t>
  </si>
  <si>
    <t>用于血液成分的分离。</t>
  </si>
  <si>
    <t>1）兼备血浆置换 、DPMAS 、胆红素吸附治疗功能。
2）操作方便，尽可能能避免中心静脉置管引起的并发症。
3）可调至较低的采血速度，最低10ml/min。
4）血浆分离比例高，要求大于60%。
5）对血细胞有形成分破坏少，血小板丢失率低。</t>
  </si>
  <si>
    <t>六</t>
  </si>
  <si>
    <t>肝病研究所</t>
  </si>
  <si>
    <t>落地式大容量高速离心机</t>
  </si>
  <si>
    <t>日本himac、美国贝克曼、湖南湘仪等</t>
  </si>
  <si>
    <t>落地式大容量高速冷冻离心机是实验室常规的样品前处理设备，是医药生化科研最重要的仪器之一，蛋白质提取纯化，核酸的沉淀，培养液离心，质粒提取，细胞学免疫学等方面的应用都需要用到该类离心机。可作为本单位科研平台建设重要的组成部分，极广的应用范围和极低的使用门槛将带来极高的使用率，年使用人次预计将超过3000人次，大大促进相关的学科在高水平层面上的发展。同时，该仪器也可酌情向本院和学校相关教学科研单位开放，实行仪器共享。</t>
  </si>
  <si>
    <t>1）最高转速不低于20000r/min,最大相对离心力可达50000xg。
2）适配50ml、100ml、250ml转子。
3）转子材质需采用不锈钢、铝合金等耐腐蚀材质。
4）触摸面板,可编程操作,主机运行参数可根据需求设置且自动存储。
5）需配备电子门锁，设门盖保护、超速、超温、不平衡、故障自动报警等多种保护功能。
6）具有至少10 个程序的升/ 降速率曲线,可根据需要设置升/降速时间。                      
7）应符合GMP认证，取得美国FDA认证。</t>
  </si>
  <si>
    <t>磁珠分选仪</t>
  </si>
  <si>
    <t>美天旎、贝克曼、德斯森</t>
  </si>
  <si>
    <t>主要用于人、小鼠、大鼠等常见种属的心脏、脾脏、肺、肌肉等多种动物组织样品，通过组织样本处理器获得单细胞悬液或组织匀浆，再通过磁性分选仪获得高纯度特定种类细胞，最后通过细胞分析仪进行细胞功能、机理等相关方面的研究。</t>
  </si>
  <si>
    <t>1）可以连续处理多个细胞分选样本。
2）具备超过200种MACS细胞分选试剂相兼容。
3）MACS技术和冷冻试管架对分选后的细胞损伤小。
4）传感控制技术对仪器的工作状态和安全运行过程控制更加容易，甚至是远程控制。</t>
  </si>
  <si>
    <t>细胞核转染仪</t>
  </si>
  <si>
    <t>LONZA 4D，BTX，壹达</t>
  </si>
  <si>
    <r>
      <rPr>
        <sz val="11"/>
        <color theme="1"/>
        <rFont val="宋体"/>
        <charset val="134"/>
      </rPr>
      <t>该仪器可将外源基因（</t>
    </r>
    <r>
      <rPr>
        <sz val="11"/>
        <color theme="1"/>
        <rFont val="宋体"/>
        <charset val="134"/>
      </rPr>
      <t>DNA</t>
    </r>
    <r>
      <rPr>
        <sz val="11"/>
        <color theme="1"/>
        <rFont val="宋体"/>
        <charset val="134"/>
      </rPr>
      <t>，</t>
    </r>
    <r>
      <rPr>
        <sz val="11"/>
        <color theme="1"/>
        <rFont val="宋体"/>
        <charset val="134"/>
      </rPr>
      <t xml:space="preserve"> RNA</t>
    </r>
    <r>
      <rPr>
        <sz val="11"/>
        <color theme="1"/>
        <rFont val="宋体"/>
        <charset val="134"/>
      </rPr>
      <t>，多肽，小分子化合物）导入真核细胞的细胞核和细胞质内。对于脂质体难转染的悬浮细胞，原代细胞都有很高的转染效率与成活率。同时也解决共转，稳转</t>
    </r>
    <r>
      <rPr>
        <sz val="11"/>
        <color theme="1"/>
        <rFont val="宋体"/>
        <charset val="134"/>
      </rPr>
      <t>, Crispr/Cas9</t>
    </r>
    <r>
      <rPr>
        <sz val="11"/>
        <color theme="1"/>
        <rFont val="宋体"/>
        <charset val="134"/>
      </rPr>
      <t>转染等难题。</t>
    </r>
  </si>
  <si>
    <t>1）转染效率不低于95%高，适用于原代细胞、 干细胞和难转染的细胞系。
2）核转染平台可预设不低于50个电转杯转染程序。
3）单次最大处理转染细胞不低于10亿个细胞 ，最低2万个细胞可检。
4）单次转染体积在20µl-20mL可选，实验条件可从最小体积同步放大到最大体积，无需再次优化。</t>
  </si>
  <si>
    <t>超高速冷冻离心机</t>
  </si>
  <si>
    <t>Beckman公司，Thermo公司，Sigma公司</t>
  </si>
  <si>
    <t>超速离心是生物化学和分子生物学不可缺少的技术手段，广泛应用于大分子、细胞、细胞器等的分离、纯化。通过离心分离或离心分析有的可直接获得有关细胞、细胞器、病毒和生物大分子的信息，有的为进一步作化学分析、生物学功能测定以及形态学上观察超微结构提供了基础。该设备可应用在生物医学研究的各个领域，如基础分子生物学，细胞生物学，蛋白组学研究等。目前科研单位对超速分离应用的需求相当广泛，购置该设备后能保证临床和科研所需，在科研上该设备有助于开展高水平的科学研究，是发高水平的文章不可缺少的基础性设备之一，从而进一步提升单位的科研实力</t>
  </si>
  <si>
    <t>1）最高转速可达：100,000 rpm，最大相对离心力达802,000 xg以上。
2）驱动系统采用真空密封、抗不平衡驱动系统，能保证仪器的稳定、长寿命的运行。
3）具有过速、动态惯量检测等多重安全使用检测系统、以保证在超速离心时保证安全性。
4）在超速运行时，离心腔真空，数值化显示真空度，保证每次实验条件的重复性。</t>
  </si>
  <si>
    <t>全自动医用PCR核酸分析仪</t>
  </si>
  <si>
    <t>罗氏公司，雅培公司，达安公司，圣湘公司</t>
  </si>
  <si>
    <t>应用于临床检测，可同时检测不同项目(HBV/HCV/HIV)，从“样品” 到“结果”,全自动化完整解决核酸定性、定量，满足大量临床检测需求必须。</t>
  </si>
  <si>
    <t>1）全自动检测，减少人为误差。
2）全封闭三重防污染系统，防止交叉污染。
3）双区检测防止漏检。
4）高灵敏度检测，准确定量低浓度标本。
5）完整解决核酸定量+定性检测。
6）内标定量法，避免假阴性，精确定量。
7）厂家有24小时售后服务热线，特别是在深圳有完善成熟的售后服务保障体系及服务点。</t>
  </si>
  <si>
    <t>测序仪</t>
  </si>
  <si>
    <t>GridION MK1X5，Pacbio，ILLUMINA NOVSEQI</t>
  </si>
  <si>
    <t>实现超长读长DNA/RNA测序仪，可用于基因组重测序、基因组de nove 组装、宏基因组、16S rDNA、23S rDNA、DNA甲基化、RNA甲基化、全长转录组、非编码RNA等测序</t>
  </si>
  <si>
    <t>1）测序最长读长≥2Mb，有利于后续组装。
2）实时测序，按需测序，测序过程中可对数据进行实时分析。
3）快速文库构建，建库时间最短不超过10min。
4）能够完成直接DNA/RNA 测序，同时在测序过程中直接进行修饰检测，完成甲基化或表观遗传学分析等。
5）具备单分子实时检测功能，无需PCR扩增，避免PCR引入的系统误差及对扩增片段的偏好性引起的信息缺失。</t>
  </si>
  <si>
    <t>小动物辐照仪</t>
  </si>
  <si>
    <t>Rad source(RS2000)，BALTEAU NDT，Kubtec</t>
  </si>
  <si>
    <r>
      <rPr>
        <sz val="11"/>
        <color theme="1"/>
        <rFont val="宋体"/>
        <charset val="134"/>
      </rPr>
      <t>X</t>
    </r>
    <r>
      <rPr>
        <sz val="11"/>
        <color theme="1"/>
        <rFont val="宋体"/>
        <charset val="134"/>
      </rPr>
      <t>射线辐照仪对细胞或小动物（清醒状态或麻醉状态）进行照射，从而可用于干细胞（骨髓移植及分化，饲养层细胞制备、细胞诱变等）、</t>
    </r>
    <r>
      <rPr>
        <sz val="11"/>
        <color theme="1"/>
        <rFont val="宋体"/>
        <charset val="134"/>
      </rPr>
      <t>DNA</t>
    </r>
    <r>
      <rPr>
        <sz val="11"/>
        <color theme="1"/>
        <rFont val="宋体"/>
        <charset val="134"/>
      </rPr>
      <t>损伤、</t>
    </r>
    <r>
      <rPr>
        <sz val="11"/>
        <color theme="1"/>
        <rFont val="宋体"/>
        <charset val="134"/>
      </rPr>
      <t>Cell Cycle</t>
    </r>
    <r>
      <rPr>
        <sz val="11"/>
        <color theme="1"/>
        <rFont val="宋体"/>
        <charset val="134"/>
      </rPr>
      <t>、细胞培养、血制品照射、肿瘤、信号转导、免疫、基因治疗、放射生物学、药物研发等多种生物学辐照研究。</t>
    </r>
  </si>
  <si>
    <t>1）自动预热，确保射线管使用寿命。
2）自动剂量控制系统，可设置精确的计量值。
3）可更换的射线过滤片。
4）预留用于通风或引入辅助管和电缆的端口。
5）全集成，闭环冷却系统。
6）选配可调节电动载物架用于无限更改SSD数值。</t>
  </si>
  <si>
    <t>荧光条形码单分子计数分析系统</t>
  </si>
  <si>
    <t>1.Nanostring nCounter Sprint           
2.Affymetrix，Clariom D Assay system  3.Illumina，Miseq
4.JN，Clarity digital PCR</t>
  </si>
  <si>
    <r>
      <rPr>
        <sz val="11"/>
        <color theme="1"/>
        <rFont val="宋体"/>
        <charset val="134"/>
      </rPr>
      <t>主要用于</t>
    </r>
    <r>
      <rPr>
        <sz val="11"/>
        <color theme="1"/>
        <rFont val="宋体"/>
        <charset val="134"/>
      </rPr>
      <t>mRNA</t>
    </r>
    <r>
      <rPr>
        <sz val="11"/>
        <color theme="1"/>
        <rFont val="宋体"/>
        <charset val="134"/>
      </rPr>
      <t>、</t>
    </r>
    <r>
      <rPr>
        <sz val="11"/>
        <color theme="1"/>
        <rFont val="宋体"/>
        <charset val="134"/>
      </rPr>
      <t>miRNA</t>
    </r>
    <r>
      <rPr>
        <sz val="11"/>
        <color theme="1"/>
        <rFont val="宋体"/>
        <charset val="134"/>
      </rPr>
      <t>、</t>
    </r>
    <r>
      <rPr>
        <sz val="11"/>
        <color theme="1"/>
        <rFont val="宋体"/>
        <charset val="134"/>
      </rPr>
      <t>LncRNA</t>
    </r>
    <r>
      <rPr>
        <sz val="11"/>
        <color theme="1"/>
        <rFont val="宋体"/>
        <charset val="134"/>
      </rPr>
      <t>、</t>
    </r>
    <r>
      <rPr>
        <sz val="11"/>
        <color theme="1"/>
        <rFont val="宋体"/>
        <charset val="134"/>
      </rPr>
      <t>Protein</t>
    </r>
    <r>
      <rPr>
        <sz val="11"/>
        <color theme="1"/>
        <rFont val="宋体"/>
        <charset val="134"/>
      </rPr>
      <t>、拷贝数变异分析研究；二代测序及芯片筛查进行后期数据验证等基础研究以及疾病的标记物发现，疾病检测早期筛查体系的建立，疾病诊断、分型、个性化治疗、预后以及药物靶点确定、药物筛选和开发等转化医学研究。</t>
    </r>
  </si>
  <si>
    <t>1）基因类型丰富，可检测编码基因、lncRNA、circRNA、miRNA前体。
2）检测样本灵活，除了常规样品外，可检测血液、石蜡等降解样品，也可检测低至100ng（10个细胞）微量样品。
3）检测速度快，最快1周交付结果。
4）针对编码RNA、非编码RNA、环状RNA、可变剪接等提供流程化分析路线。
5）适用于转录组深入分析、生物标志物开发。</t>
  </si>
  <si>
    <t>激光扫描共聚焦显微镜</t>
  </si>
  <si>
    <t>尼康，蔡司,莱卡</t>
  </si>
  <si>
    <t>1、免疫荧光标记（单标、双标或三标）的定位如：细胞膜受体或抗原的分布,微丝、微管的分布、两种或三种蛋白的共存与共定位、蛋白与细胞器的共定；
2、细胞间通讯的研究：多细胞生物体中,细胞间相互影响和控制的生物学过程称为细胞间通讯，它被认为在细胞增殖和分化中起着非常重要的作用，激光扫描共聚焦显微镜可测量传递细胞调控信息的一些离子、小分子物质；
3、激光刺激相关应用，如FRAP，FLIP，光活化，光转化，分子解笼锁释放，光控离子通道开关等；
4、细胞骨架装配：分析正常及癌变细胞中细胞骨架与核改变之间的关系等。</t>
  </si>
  <si>
    <t>1）至少四个固体激光器：包括但不限于405nm、488nm、561nm、640nm。
2）具备激光强度检测反馈系统，可实时调节激光器强度。
3）采用高速双扫描系统：配备常规检流计扫描系统与高速共振扫描系统两组扫描装置。
4）搭配全电动倒置显微镜和高级分析软件。
5）光谱检测器：至少包括4通道荧光检测器和一个透射光检测器。</t>
  </si>
  <si>
    <t>全自动单细胞建库仪</t>
  </si>
  <si>
    <t>10xGenomics</t>
  </si>
  <si>
    <t>实现标本测序建库的全自动操作，在8小时内完成8个样本的建库处理，每个样本可检测10000个细胞。应用领域涉及到：肿瘤异质性，肿瘤免疫，肿瘤微环境，感染免疫应答，干细胞发育分化，神经细胞发育分化，等多个领域。</t>
  </si>
  <si>
    <t>1）全自动方案，提供从细胞悬液开始到测序文库构建的全部自动化操作。
2）分析细胞数量：每个样本超过1000细胞，最多可达10000个细胞。
3）细胞捕获效率：60%以上。
4）提供序列完整单细胞分析软件系统。
5）通量：一次可处理样本数量不少于8个。</t>
  </si>
  <si>
    <t>全自动化超低温生物样本存储系统</t>
  </si>
  <si>
    <t xml:space="preserve">上海原能细胞 BSE-800 </t>
  </si>
  <si>
    <t>该设备主要用于标本储存，有利于规范、安全、高效管理样本，特别是生物信息数据库平台构建与发展提供无限可能，是对我科研平台乃至整个医院综合影响力具有战略价值；通过全自动存储设备和无人值守应用，可大大降低人员的配置，最大程度提高对学科研究，队列样本收存效率，并且为精准医学提供先进智能高效的平台，可根据实际情况不断的增加升级模块配置，绿色节能，最大程度达成资源的合理利用。</t>
  </si>
  <si>
    <t>1）可智能按需实现单支挑管。
2）高效除湿净化系统避免结霜。
3）全流程深低温保护，防反复冻融。
4）中文触摸屏操作；存储容量：0.5ml冻存管数量≥ 130000支，1ml冻存管数量≥80000支，2ml冻存管数量≥40000支。
5）智能化数据管理，信息可追溯。
6）配置板架排队存储功能，可以实现≥24个配套板架（48孔或96孔）排队进入。</t>
  </si>
  <si>
    <t>全景组织细胞定量分析系统</t>
  </si>
  <si>
    <t>TG,thermo，bekman</t>
  </si>
  <si>
    <t>适用于组织细胞中单个细胞 （细胞质、细胞核、细胞膜等）进行鉴定和RNA、 DNA、蛋白的定量分析，适用于冰冻切片、石蜡切片、细胞培养物、TMA和涂片，已成功的应用到癌症、发育生物学、代谢生理学、免疫学、皮肤学、泌尿学、药物研发及临床诊断等研究领域。</t>
  </si>
  <si>
    <t>1）自动化影像平台，影像获取、信号拆解、细胞定位与定量、资讯输出与分析融合。
2）高品质无缝拼接全景影像。
3）多参数类流式数据分析。
4）影像与资讯联动。
5）超级硬件配置 最高支持200张玻片自动扫描。
6）纳米级高精度载台 最小步径0.0014um。</t>
  </si>
  <si>
    <t>液相色谱串联质谱仪</t>
  </si>
  <si>
    <t>AB SCIEX Triple Quad 5500，岛津 LCMS-8050,Waters Xevo TQ-XS</t>
  </si>
  <si>
    <t>液相色谱串联质谱仪主要可以拓宽我科室以下方向的应用：
1）治疗药物监测
2）诊断标志物分析
3）药物代谢动力学研究
4）激素检测
5）遗传代谢病筛查
   此设备将显著提高我院的专科诊疗水平及业务发展，提高我院科研水平，实现良好的经济效益和社会效益。</t>
  </si>
  <si>
    <t>1）流速范围：0.0001~5.0000 ml/min。
2）交叉污染: 0.0015%以下（标准没有清洗的情况下）。
3）扫描速度：≥30000 Da/sec。
4）最小正负极转换时间：≤5 msec。
5）灵敏度：1pg 利血平，MRM（609-&gt;195）,信噪比S/N &gt;200000:1（RMS）。
6）MRM通道速度：&gt;500 MRM/s。</t>
  </si>
  <si>
    <t>小动物活体成像系统</t>
  </si>
  <si>
    <t>PerkinElmer，IVIS Spectrum；Bruker,Xtrem II；SI，Lago</t>
  </si>
  <si>
    <t>动物实验为医学研究必不可少的步骤，小动物活体成像系统是将分子及细胞生物学技术从体外研究水平发展到活体动物研究水平的前沿性临床前分子影像技术平台，该技术通过采用生物发光与荧光探针标记研究对象，借助灵敏的光学检测仪器，直接在活体动物水平监测疾病的发展变化并开展相关药物的临床前研发。该技术已被广泛地应用于临床前疾病研究的各个领域，包括肿瘤研究、心血管疾病研究、神经疾病研究、炎症疾病研究、免疫学及干细胞研究等。</t>
  </si>
  <si>
    <t>1）可选的多光谱分离成像升级。
2）专业活体光学成像分析软件。
3）ECG监测系统。
4）高灵敏CCD相机。 
5）不透光成像室。</t>
  </si>
  <si>
    <t>智能筛选流式细胞仪</t>
  </si>
  <si>
    <t>BD,Luminex,BEKMAN</t>
  </si>
  <si>
    <t>具备智能筛选、体积小、高灵敏度、可视化、灵活升级的便携式流式细胞仪。适用于细胞周期、细胞凋亡、细胞信号通路研究、免疫细胞亚群鉴定等研究。可以放置于生物安全三级实验室，广泛地应用于细胞生物学、肿瘤学、肝病学、免疫学、干细胞、药理学等多种学科的研究。一方面可提供对外服务，吸引系统内外医院及科研单位收费使用，也可以用于教学和科研，进行一些深入的科学研究，有助于发表更高影响因子的研究论文。</t>
  </si>
  <si>
    <t>1）具备4激光多通道，具有可拓展性，可根据研究需要后续添加激光器升级。
2）荧光检测灵敏度MESF&lt;10 FITC，MESF&lt;5 PE。
3）兼具单管上样和96孔板高通量上样模块。
4）耗材开放，可使用1.5ml的EP管或96孔板。
5）具有细胞图像预览功能进行视觉验证,可得到细胞形态学参数。</t>
  </si>
  <si>
    <t>多维活细胞成像系统</t>
  </si>
  <si>
    <t>日本尼康 Eclipse Ti2-E
美国赛默飞 EVOS M7000
美国伯腾 LionHeart FX</t>
  </si>
  <si>
    <t>要求全套系统自动化，程序化地对培养的活细胞荧光标本长时间观察及快速荧光成像，并对荧光图像进行定位、定性、定量等分析；可用于进行培养神经细胞递质研究、光遗传学研究，生物酶、核酸、受体分析，药物作用、笼锁与解笼锁反应；GFP族类研究，基因学及病毒学研究等</t>
  </si>
  <si>
    <t>1）自动聚焦并实时跟踪焦面，实时消除因外界因素对焦面造成的偏移现象。
2）明场采用高亮度长寿命LED光源。
3）电动高精度编码型载物台。
4）电动物镜转盘，物镜间具备自动齐焦功能。
5）适用于长时间活细胞实验观察用的物镜。</t>
  </si>
  <si>
    <t>全自动微滴芯片式数字PCR系统</t>
  </si>
  <si>
    <t>法国Stilla
美国Thermo Fisher
美国 Bio-Rad</t>
  </si>
  <si>
    <t>从微滴生成、扩增和分析的整个过程，结合强大的图像分析和直观可视的软件分析，获得卓越的置信水平和真实可信的数据结果，为研究人员提供快捷、精准的核酸绝对定量工具。</t>
  </si>
  <si>
    <r>
      <rPr>
        <sz val="11"/>
        <color theme="1"/>
        <rFont val="宋体"/>
        <charset val="134"/>
      </rPr>
      <t xml:space="preserve">1）具备全封闭无污染功能，样品加入特制芯片后及全程封闭，无交叉污染。
</t>
    </r>
    <r>
      <rPr>
        <sz val="11"/>
        <rFont val="宋体"/>
        <charset val="134"/>
      </rPr>
      <t>2）样本可自动生成20000-35000个均匀的微滴，并可随机平铺。
3）不少于三通道检测，可快速建立多重实验。
4）兼容染料法和探针法及其他类似原理荧光方法。</t>
    </r>
  </si>
  <si>
    <t>七</t>
  </si>
  <si>
    <t>核医学科（筹）</t>
  </si>
  <si>
    <t>PET-CT</t>
  </si>
  <si>
    <t>联影</t>
  </si>
  <si>
    <t>八</t>
  </si>
  <si>
    <t>检验科</t>
  </si>
  <si>
    <t>流式细胞仪</t>
  </si>
  <si>
    <t>1.BD FACS Canto II plus；2.Becman Navios；
3.艾森Novocyte3010R</t>
  </si>
  <si>
    <t>1、FCM检测淋巴细胞可用来判断供者与受者之间是否合适。
2、可用于各类人群细胞免疫功能监测。
3、可用于血液病的发病机制、诊断、分类、治疗和预后判断。</t>
  </si>
  <si>
    <t>1）流式细胞仪主机 (含488nm，633nm，405nm,3激光器含8个PMT荧光通道）。
2）全自动进样装置: 无人操作自动上样，上样量≥40管/次。</t>
  </si>
  <si>
    <t>全自动医用PCR分析系统</t>
  </si>
  <si>
    <t>赛沛
Infinity-48s-16
HAIN 
GT-BLOT48
罗氏
Cobas S201</t>
  </si>
  <si>
    <t>设备的主要用途是快速检测结核分枝杆菌（结核及利福平耐药）、产毒素艰难梭菌、甲型/乙型流感病毒及呼吸道合胞病毒等，可批量检测，也可随到随测，快速全自动检测，可为临床快速提供感染病原体的诊断及用药指导依据，临床可以根据病原体进行针对性用药，减少临床抗生素滥用，实现对感染性疾病的精准治疗;同时可减少院感传播风险，为院感防控及时提供决策依据。</t>
  </si>
  <si>
    <t>1）同一台测试仪器即可完成核酸提取、核酸纯化、PCR扩增、信号检测与结果分析。
2）提供原厂配套专用试剂盒，包括但不限于：细菌、病毒和耐药基因等。
3）手工操作时间不多于5分钟，仪器运行时间不多于90分钟。
4）测试期间，系统可自动运用一种或多种质控手段，防止出现假阴性结果，包括但不限于：标本有效性确认、PCR试剂性能确认。</t>
  </si>
  <si>
    <t>串联质谱检测系统</t>
  </si>
  <si>
    <t>SCIEX、Waters、赛默飞</t>
  </si>
  <si>
    <r>
      <rPr>
        <sz val="11"/>
        <color theme="1"/>
        <rFont val="宋体"/>
        <charset val="134"/>
      </rPr>
      <t>高水平检验平台建设，用于满足临床高水平诊疗配套的检验需求。利用质谱技术高灵敏度、高通量的技术优势，同时检测多种待检测物质和（或）其代谢物的浓度，已达到监测其含量及活性的目的，为临床解决高水平疑难问题。L</t>
    </r>
    <r>
      <rPr>
        <sz val="11"/>
        <color theme="1"/>
        <rFont val="Times New Roman"/>
        <family val="1"/>
      </rPr>
      <t>C-MS</t>
    </r>
    <r>
      <rPr>
        <sz val="11"/>
        <color theme="1"/>
        <rFont val="宋体"/>
        <charset val="134"/>
      </rPr>
      <t>结合了色谱对物质的高分离能力和质谱对物质结构和质量的分析能力，具有高选择性、高特异性以及高灵敏度的特点，适合用于小分子化合物的定性、定量检测（如药物及其代谢产物、维生素、氨基酸等）</t>
    </r>
  </si>
  <si>
    <t>1）稳定性：定量曲线低浓度区准确性&lt;10%，连续6针进样，RSD&lt;5%。仪器灵敏度：ESI正离子：S/N&gt;300000:1，1pg利血平柱上进样；ESI负离子：S/N&gt;300000。                                                       
2）抗基质效应的能力强。                                        
3）离子源大于等于2个通道。
4）离子源切换：独立的ESI和APCI离子源，切换快捷。                              
5）检测器寿命5年以上。</t>
  </si>
  <si>
    <t>生化免疫流水线检测系统</t>
  </si>
  <si>
    <t>西门子、罗氏、贝克曼</t>
  </si>
  <si>
    <t>用于门诊生化免疫标本的检测，提高检测效率。科室目前现有1套生化免疫流水线于2010年购买，硬件严重老化，其中仪器的主要核心部件样本前处理，生化仪、化学发光仪、电源板，机械臂、轨道故障高发，维修保养成本非常高且严重影响临床结果的发放，一些硬件由于厂家停产已不能购买到，现阶段生化免疫流水线设备已经不能满足临床需求，必须购置新的生化免疫流水线设备。</t>
  </si>
  <si>
    <t>1）该系统由全自动标本接收、分配系统，样本前处理系统，全自动标本运送轨道系统，全自动样本低温存放系统，UPS电源180KVA各两套，全自动高速离心机，全自动揭盖机，生化分析仪，免疫化学发光分析仪各四套，纯水机二套组成生化免疫流水线。
2）负责连接门诊抽血处与设备进样区的传输必须将随意倾入的杂没有插入样本架的样本全自动扫描样本条码接收。
3）将样本、质控全自动分配、上样、复查，无须人工的干预。
4）前处理系统样本处理能力≥2400管/小时；全自动高速离心机一次性装载离心样本≥60管；生化分析仪测试速度≥2900测试/小时；化学发光分析仪测试速度≥300测试/小时。
5）全自动样本低温存放系统两套，每套容量≥13500管。</t>
  </si>
  <si>
    <t>九</t>
  </si>
  <si>
    <t>门诊部</t>
  </si>
  <si>
    <t>全自动智能采血管理系统</t>
  </si>
  <si>
    <t>青岛华诺</t>
  </si>
  <si>
    <t>用于自动完成患者采样试管的准备和标本试管的回收，同时实现采血时间管理。配置：7个采血窗口</t>
  </si>
  <si>
    <t>1）备管速度：≥1600管/小时/主机。
2）试管容量：＞100支管/仓。
3）单台主机可连接采血桌数量：＞6张。</t>
  </si>
  <si>
    <t>十</t>
  </si>
  <si>
    <t>泌尿外科</t>
  </si>
  <si>
    <t>混合动力碎石清石系统</t>
  </si>
  <si>
    <t xml:space="preserve">1.腔内碎石机 Excelith Alexia                        2.气压冲击式碎石机 JML-6                             3.超声气压弹道碎石系统  CQS-01 </t>
  </si>
  <si>
    <t>具备高效率完成腔内结石治疗并将击碎结石自动排出体外的功能;适用于输尿管，膀胱，肾结石的治疗。</t>
  </si>
  <si>
    <t>1）集两种能量，三种碎石方式为一身。
2）碎石同时主动清理结石，降低肾内压，降低感染机率。
3）机械能碎石无热效应。
4）手术中无需外接负压吸引器。</t>
  </si>
  <si>
    <t>钬激光</t>
  </si>
  <si>
    <t>1、LISA 2、科医人  3、悍马</t>
  </si>
  <si>
    <t>临床应用范围：同一台机器上完成软镜碎石、硬镜碎石、经皮肾镜碎石、肿瘤、狭窄手术。</t>
  </si>
  <si>
    <t>1）波长：2100nm，吸收色基：水/非选择性吸收，气化，切割、凝固。
2）组织作用深度：0.2—0.4mm/pulse。
3）功率：最高功率80W，脉冲能量：0.5—4.6J，频率：5-42Hz,脉宽：0 to 800usec（无级可调）。
4）光纤：多种型号可选择，所有型号光纤均获得FDA认证，SFDA认证，CE认证。用于输尿管软镜的200微米超柔软光纤的最大承载能量≥60W。
5）在设备故障时紧急关闭机器，同时具备内置风冷、水冷装置。</t>
  </si>
  <si>
    <t>十一</t>
  </si>
  <si>
    <t>消化内镜中心</t>
  </si>
  <si>
    <t>电子小肠镜系统</t>
  </si>
  <si>
    <t>奥林巴斯SIF STYPE Q260/富士EN-580T电子小肠镜</t>
  </si>
  <si>
    <t>用于检查小肠病变及内镜下小肠疾病的治疗。</t>
  </si>
  <si>
    <t>1）要求为高清晰电子小肠镜，活检孔道尽量大，可通过治疗器械。     
2）双气囊，减少操作时间。</t>
  </si>
  <si>
    <t>超声内镜系统</t>
  </si>
  <si>
    <t>奥林巴斯ME-2/富士SU-9000/宾得EG-3870</t>
  </si>
  <si>
    <t>用于检查胃肠道深层次病变及消化道周围器官，如:胰腺，胆道，纵隔等。</t>
  </si>
  <si>
    <t>1）必备基础超声内镜的功能，同时具有纵轴，环扫及小探头扫查功能。</t>
  </si>
  <si>
    <t>十二</t>
  </si>
  <si>
    <t>气管镜室</t>
  </si>
  <si>
    <t>超声支气管镜系统</t>
  </si>
  <si>
    <t>奥林巴斯</t>
  </si>
  <si>
    <t>激光治疗仪</t>
  </si>
  <si>
    <t>YAG</t>
  </si>
  <si>
    <t>十三</t>
  </si>
  <si>
    <t>器官移植科</t>
  </si>
  <si>
    <t>荧光定位仪</t>
  </si>
  <si>
    <t>Hamamatsu滨松
Pde-neoII
novadaq
spy
Amos
AmosII</t>
  </si>
  <si>
    <t>主要用于肝肿瘤切除时边缘判定、微小转移病灶发现、肝段分区、移植肝血供评估和劈离肝血供评估等。</t>
  </si>
  <si>
    <t>1）仪器可以在手术中对吲哚菁绿（ICG）进行荧光造影成像，实现可见光彩色图像、荧光图像和融合图像。
2）仪器探头集成近红外光和白光两种光路，可调节任何一种光强度，适应术中需求。
3）手术报告单功能：病案文档编辑和保存功能。打印完整报告单。</t>
  </si>
  <si>
    <t>外科超级工作站</t>
  </si>
  <si>
    <t>爱尔博 VIO3；
蛇牌GN640；
西塞尔ARCO3000</t>
  </si>
  <si>
    <t>用于外科手术的电切与凝血。</t>
  </si>
  <si>
    <t>1）设备具有单、双极高频电刀功能和内镜电切/精细功能/超声刀功能/大血管闭合系统/大血管闭合离断刀功能/双极盐水下等离子/双路电凝等功能。
2）具备Wifi交互功能，能不断软件升级以及用户参数下载或上传。
3）设备能满足医院所有外科（含妇科）的各种开放、腔镜手术。
4）具有程序存储功能，方便手术术式选择。</t>
  </si>
  <si>
    <t>荧光手术显微镜</t>
  </si>
  <si>
    <t>徕卡，型号m525F50   ,三鹰型号MM51 ,目乐hi1000</t>
  </si>
  <si>
    <t>用于手术部位的放大，便于血管，胆管的缝合。同时具有血管荧光便于判断血管吻合完全与否。具有肿瘤荧光，可以清晰的看出血管的引流区域范围，便于判断肝脏的肝段区分，血管与肿瘤的关系。</t>
  </si>
  <si>
    <t>1）具有肿瘤荧光与血管荧光功能。
2）主，副照明均为300W的氙灯。
3）须配置4K超高清影像系统。
4）具有抗菌涂层，满足更高的感控要求以及更高的层流要求。
5）配备三人六目，满足各种手术的需求。</t>
  </si>
  <si>
    <t>血管流量计系统</t>
  </si>
  <si>
    <t>1、Medistim                            2、菲利浦                                3、Cooper</t>
  </si>
  <si>
    <t>1、TTFM可用于术中测量血管内流量，确定适当的流量比，从而指导外科医生进行入肝血流量调整，增加移植物存活率；
2、HFUS可直接接触血管组织，用于探查血管内栓塞、癌栓、吻合口等组织结构的解剖学信息，从而调整并优化手术策略；
3、可同步测量门静脉的压力，确保肝静脉压力梯度合适，以降低移植后再灌注损伤的风险。</t>
  </si>
  <si>
    <t>1）流量探头及术中超声成像探头均可灭菌，便于术中测量使用。
2）可提供多种尺寸的流量探头，满足不同患者不同术式的测量需求。
3）超声成像探头独有的近场高分辨率设计，提供术中清晰图像。
4）流量探头采用临床金标准的超声时差法，保证精确度和可靠性。
5）操作简便易学，操作者无需特殊资质。</t>
  </si>
  <si>
    <t>十四</t>
  </si>
  <si>
    <t>神经外科</t>
  </si>
  <si>
    <t>术中神经监护系统</t>
  </si>
  <si>
    <t>1.品牌;Cadwell
型号：Cascade pro
2.品牌：Nicolet
型号：Endeavor CR
3.品牌：X-ltek
型号：Protektor</t>
  </si>
  <si>
    <t>神经电生理技术包括EMG (肌电图Electromyography)、EEG (脑电图Electroencephalography)、SEP (感觉诱发电位Sensory Evoked Potentials)、MEP (运动诱发电位Motor Evoked Potentials)、TCeMEP (经颅电刺激运动诱发电位Trans Cranial Electrical Motor Evoked Potential)等，目前进口与国产产品相比有如下优点：1，进口监测模块功能齐全，满足各种临床需求。2，数字监测准确，32导通道确保采集数据精确。因此选择进口。</t>
  </si>
  <si>
    <t>用于神经外科脑和脊髓脊柱手术中脑和神经监测。</t>
  </si>
  <si>
    <t>1）刺激器恒流恒压一体化设计，内置：高电平输出≥16通道，低电平输出≥2通道；TceMEP输出≥4通道。
2）系统内置多种监测方案：颈椎、胸椎、腰椎、颅脑、血管等，无需编辑，开机即用。
3）具有运动诱发欲激功能，针对特定情况提供更加可靠地诱发电位结果；具有安全锁设置，防止误操作。</t>
  </si>
  <si>
    <t>超声骨刀</t>
  </si>
  <si>
    <t>Stryker UST-2001
CUSA EXCEL8
Misonix Sonostar</t>
  </si>
  <si>
    <t>该设备需要同时满足骨性结构切割，打磨，及肿瘤组织吸除的功能以达到临床使用要求，目前尚无国产品牌可以满足此功能</t>
  </si>
  <si>
    <t>在神经外科高危手术部位打磨时，利用超声骨刀的组织选择性，避免伤及周围血管神经，降低手术风险。</t>
  </si>
  <si>
    <t>1）同一主机同一手柄通过更换不同类别刀头即可实现对骨性结构切割，打磨，肿瘤组织吸除的工，配置中需配备相应刀头，满足脑神经外科和脊柱手术使用要求。</t>
  </si>
  <si>
    <t>超高清神经内镜系统</t>
  </si>
  <si>
    <t>1.卡尔史托斯：TC200EN
2.艾克松：Matrix HD
3.史赛克：1488</t>
  </si>
  <si>
    <t>该设备作为微侵袭神经外科的重要治疗手段，其操作便利，优越的照明，术野无盲区并且对病人的创伤少，术后恢复快，必定是神经外科的重要技术之一，且神经外科手术是对精细安全要求最高的手术之一，国产同类产品在图像清晰度，光学变焦技术，影像增强功能，以及安全级别等方面无法完全满足医院需求，且此产品不属于国家限制或禁止类进口产品，为了手术的安全进行以及医院的学科建设，建议采购进口超高清神经内镜系统。</t>
  </si>
  <si>
    <t>神经内镜技术已经是微侵袭神经外科的重要组成部分，神经内镜由于其手术操作的便利性，手术视野无盲区，病灶切除更彻底，优秀的照明，创伤少，术后恢复快，费用低等优势，使其在治疗脑室以及颅底相关疾病方面的有不可替代的作用。</t>
  </si>
  <si>
    <t>1）双路影像处理功能，双像呈现，及软、硬镜双镜联合功能。
2）优化解析，色彩逼真，实现完美色彩还原度同时展现精致细节及锐利质感。
3）智能照明技术与优化解析技术珠联璧合，內镜下影像同时拥有明亮清晰的图像和锐利精致的细节。
4）染色识别，是非分明，利用光谱过滤原理，对黏膜下血管网进行透视，增加辨识度。
5）靶位增强，定向精准，血色增强，看清血管和出血点。</t>
  </si>
  <si>
    <t>Nd：YAG激光治疗仪</t>
  </si>
  <si>
    <t>Yage  YAG-100-Ⅲ
Boji VELAS30B
KEYIREN 双子星</t>
  </si>
  <si>
    <t>用于颈、腰椎病变的微创消融治疗。</t>
  </si>
  <si>
    <t>1）配置包含：掺钕钇铝石榴石激光器及其供电电源、HN激光器及其供电电源、功率测量系统、控制系统、显示系统和冷却系统。</t>
  </si>
  <si>
    <t>脊柱内镜微创手术系统</t>
  </si>
  <si>
    <t>Spinendos SP081375.030
STORZ 
28017BA
德国费格
ZKJ-1</t>
  </si>
  <si>
    <t>具有脊柱微创手术技术的延续性，可以配合脊柱内窥镜进行椎间盘突出和脱垂的手术，国内暂时没有专业制造脊柱内镜全系列的产品，国外也只有少数几家专业脊柱内镜公司有制造很生产脊柱内镜全系列的厂家，由于技术的先进性性和所需器械的专业性，只有进口产品能达到手术的相关要求。</t>
  </si>
  <si>
    <t>用于脊柱脊髓手术的微创化设备。</t>
  </si>
  <si>
    <t>1）脊柱内镜微创手术系统配置包含：脊柱内镜镜头+手术器械一套、高频手术系统一套、摄像系统一套、动力系统一套。</t>
  </si>
  <si>
    <t>高级荧光3D手术显微镜</t>
  </si>
  <si>
    <t>LEICA OHX
ZESS K900
三鹰II</t>
  </si>
  <si>
    <t>目前国产无此类型设备。</t>
  </si>
  <si>
    <t>用于神经外科高精尖手术。</t>
  </si>
  <si>
    <t>1）工作距离最大≥600mm。
2）配备三种不同荧光技术，具备术中AR荧光显示。
3）配备一体化3D高清摄像系统。</t>
  </si>
  <si>
    <t>神经外科手术导航系统</t>
  </si>
  <si>
    <t>1.美国Medtronic，
型号：StealthStation  S8手术导航系统
2.德国博医来型号：VectorVision手术导航系统
美国史塞克</t>
  </si>
  <si>
    <t>手术导航系统进口产品与国产产品相比有如下优点：1，定位精度，二维和三维图像上区域精度偏差小于1MM和2MM。2，电磁导航技术与红外技术融合，两套系统可以相辅相成，精度更高。因此选择进口产品。</t>
  </si>
  <si>
    <t>导航应用于神经外科手术，可提高手术精度，降低手术风险；减小创口，简化操作时间，缩短手术和麻醉时间；减少病人失血量，降低术后并发症；减少住院时间；达成最好的手术效果。</t>
  </si>
  <si>
    <t>1）双台车分体式设计，各台车均配有27英寸医用高清显示器,分辨率是2560×1440；支持多点触控功能；各台车均配备工作平台便于操作键盘鼠标。
2）采用Linux操作系统，运算速度快，安全稳定。
3）主机带有安全防护系统，医生可自定义用户权限，加密，防火墙等功能，保护了导航主机数据的安全性。</t>
  </si>
  <si>
    <t>十五</t>
  </si>
  <si>
    <t>手术室</t>
  </si>
  <si>
    <t>手术室行为管理系统</t>
  </si>
  <si>
    <t>瑞华康源、麦迪斯顿、久信</t>
  </si>
  <si>
    <t>用于手术室人员的行为管理及手术室衣鞋的精细化管理和数字化建设。</t>
  </si>
  <si>
    <t>1）系统同时支持刷脸，刷卡，指纹三种模式；便于不同人员进出手术室管理。
2）因手术室空间有限，发鞋机、发衣机单机占地面积在1平米左右，可容载120套（双）左右；更衣柜更鞋柜可根据医院现场需求来定制门数。
3）终端采用安卓系统，通用性高，可与软件进行高效便捷通讯；软件采用Java编译语言搭建，效率高，稳定性强。
4）系统操作界面可根据医院需求来定制，软件平台的框架设计优越，可快速扩能对接医院各种系统模块。
5）后台可支持云服务或局域网服务，支持医院和科室的发展需求。</t>
  </si>
  <si>
    <t>麻醉工作站</t>
  </si>
  <si>
    <t>德尔格、GE欧美达、迈科唯和百斯</t>
  </si>
  <si>
    <t xml:space="preserve">   随着医疗技术的发展，手术科室开展手术范围不断扩大，病人病情越来越复杂的趋势，而麻醉质量与安全显得越来越重要。麻醉质量与安全的提高，除了提高麻醉医生自身的业务素质外更重要的是先进的麻醉设备。
    对麻醉机的要求，最主要是安全与可靠。对于安全一个是麻醉机在使用过程中的性能稳定，尤其在新生儿及老年患者手术中低流量重复吸入或非重复吸入麻醉；另一个是具有一体的电动电控呼吸机（精确、快速控制流量，无风箱重力影响PEEP最低为0厘米水柱）和气道压力监测，以及扩展的监测功能，持续监测压力、潮气量、氧浓度、频率等。 可靠就要求麻醉机的潮气量输出要精确、稳定，挥发罐输出的麻醉气体浓度要准确和恒定。
进口麻醉机，性能比较稳定，准确，安全性高。</t>
  </si>
  <si>
    <t>手术病人全身麻醉用。</t>
  </si>
  <si>
    <t>1）采用电动电控活塞式高精度呼吸机，无需驱动气体，节省气体及麻药。
2）容量监测：铂金丝流量传感器（非压差式），监测精度高，标定步骤简便。
3）新鲜气体隔离阀：保证输送给患者的潮气量完全不受新鲜气体流量的影响。</t>
  </si>
  <si>
    <t>十六</t>
  </si>
  <si>
    <t>眼科</t>
  </si>
  <si>
    <t>超广角激光扫描检眼镜</t>
  </si>
  <si>
    <t>1：OPTOS（欧堡）型号：P200DTX 产地：英国  
2.i-optics型号：EasyScan V1.2 产地：荷兰  
3：Heidelberg（海德堡）型号Spectralis HRA +Multicolor产地：德国</t>
  </si>
  <si>
    <t>用于眼科眼底影像学检查。</t>
  </si>
  <si>
    <t>1）免散瞳，超广角200°范围眼底照相。
2）带自发荧光和眼底荧光血管造影功能。
3）图像处理系统及电脑。
4）成像时间：小于0.4s。</t>
  </si>
  <si>
    <t>十七</t>
  </si>
  <si>
    <t>药剂科</t>
  </si>
  <si>
    <t>手术室毒麻药品管理柜</t>
  </si>
  <si>
    <t>1、深圳诺博医疗科技有限公司（M2300、A2310）
2、深圳新银翼电子科技有限公司（MS®-A126、MS®-MOD2322）
深圳飞力腾电子科技有限公司（Smart200、Ssmed®-300）</t>
  </si>
  <si>
    <t>用于手术室（麻醉科）药品储存、管理和发放，实现手术室药品管理信息化、精准化。</t>
  </si>
  <si>
    <t>1）可存储普通药品/冷藏药品/毒麻药品片剂、针剂、盒装、贴剂等，且均可全自动检测药品数量，实现自动计数功能。
2）可对不同的药品进行分区存储，根据用户不同的职责设置相应权限；通过指纹识别、密码验证等方式进入不同的存储区进行存、取药操作等。
3）取药、补药、盘点时，储存单元具备提示位置功能并实时提示应取、应补充等信息。取错药品时，系统自动识别取错数量和种类，并予提示。
4）具备麻醉药品空瓶分类回收功能，并自动记录。
5）设备的硬件、软件、操作界面、工作报表等必须符合最新的麻醉药管理政策要求。</t>
  </si>
  <si>
    <t>小型全自动发药机</t>
  </si>
  <si>
    <t>汤山/颂达/科廷</t>
  </si>
  <si>
    <t>我院门诊中药房、脑科药房和爱心药房的处方量的日益增长，特别是中成药和部分专科药品的放发工作成为工作重点，在工作人员不作大幅增加的情况下，现拟申请引进小型全自动发药机，以解决小型药房的巨大处方量药品调配发放效率低的问题。</t>
  </si>
  <si>
    <t>小型全自动发药机-中药房</t>
  </si>
  <si>
    <t>用于门诊中药房中成药管理、处方调配。</t>
  </si>
  <si>
    <t>1）卡槽式自动发药机，发药速度≥400张处方/小时。
2）配备机器手自动加药，加药速度≥2000盒/小时，具备防加药差错功能。
3）发药机故障时，系统可立即转换为手工发药模式（手工从自动发药机上取药）。
4）具备发药核对防差错功能，可溯源。</t>
  </si>
  <si>
    <t>小型全自动发药机-爱心药房</t>
  </si>
  <si>
    <t>用于（应急院区）爱心药房药品管理、处方调配。</t>
  </si>
  <si>
    <t>1）功能说明：可用于医院药品的存储、发送和管理，可用于患者自助取药和自动发药到窗口。可与医院HIS连接，具备接收处方功能；具备通过处方条码、身份证、医保卡等识别取药者信息并记录保存功能；防止未收费处方被取药的功能；防止收费处方被重复取药的功能。
2）可存储药品品种数≥120 种，储药量≥4500盒。
3）出药结构及落药方式应保证发药安全，落药计数方式准确可靠。
4）患者自取方式具备发药核对防差错功能，可溯源。
5）单机高度≤2.5米。（说明：爱心药房有可能要搬迁到应急院区，应急病房的层高才2.5米）</t>
  </si>
  <si>
    <t>小型全自动发药机-应急院区肺科药房</t>
  </si>
  <si>
    <t>用于应急院区肺科药房药品管理、处方调配。</t>
  </si>
  <si>
    <t>1）功能说明：用于医院药品的存储、管理和发送。可与医院HIS连接，具备接收电子医嘱信息的功能并根据医嘱信息准确发送药品；具备防止加药差错、发药差错的功能；配套软件功能完善，界面友善，可以满足我院的个性化需求。
2）单机高度≤2.5米。（说明：必须满足！因为应急病房的层高才2.5米）
3）加药方式为批量上药，单套设备加药速度≥2000盒/小时，若能实现无人值守加药功能更好。
4）设备储药量≥4000盒。
5）若能实现无人值守加药功能更好。</t>
  </si>
  <si>
    <t>病区智能药柜</t>
  </si>
  <si>
    <t>用于病区备用药品管理、发放。</t>
  </si>
  <si>
    <t>1）可存储片剂、针剂、盒装药品，且均可全自动检测药品数量，实现自动计数功能；与HIS连接，病区用药流通全过程可溯源。
2）每个储药单元可实时显示药品名称、规格、批号及库存数，且可根据管理要求显示毒、麻、高危、外用、看似、听似、避光等国家规定的药品标识。
3）取药、补药、盘点时，储存单元具备提示位置功能并实时提示应取、应补充等信息。取错药品时，系统自动识别取错数量和种类，并予提示。
4）可储存冷藏药品。
5）具有符合最新政策要求的麻醉药品管理单元。</t>
  </si>
  <si>
    <t>门诊智慧药房</t>
  </si>
  <si>
    <t>韦乐海茨（上海）医药设备科技有限公司
D5-PLUS/苏州艾隆科技股份有限公司
IRON I-1200/深圳市瑞驰致远科技有限公司
RB2300</t>
  </si>
  <si>
    <t>用于门诊西药房药品管理、处方调剂。</t>
  </si>
  <si>
    <t>1）卡槽式自动发药机，且具备无人值守自动加药功能。
2）系统发药速度达到每小时不少于2400盒，处理处方能力不低于每小时450张，补药速度大于2000盒/小时。
3）系统可以实现80%以上品种全自动发药。
4）发药机故障时，系统可立即转换为手工发药模式（手工从自动发药机上取药）。
5）系统具备发药核对防差错功能，可溯源。</t>
  </si>
  <si>
    <t>费用名称</t>
  </si>
  <si>
    <t>投资额(万元)</t>
  </si>
  <si>
    <t>备注</t>
  </si>
  <si>
    <t>设备购置费</t>
  </si>
  <si>
    <t>项目建设其他费</t>
  </si>
  <si>
    <t>项目建议书编制费</t>
  </si>
  <si>
    <t>计价格 [1999]1283号</t>
  </si>
  <si>
    <t>项目概算书编制费</t>
  </si>
  <si>
    <t>计价格 [1999]1283号，参考可研取费标准</t>
  </si>
  <si>
    <t>总计</t>
  </si>
  <si>
    <t xml:space="preserve">    年份</t>
  </si>
  <si>
    <r>
      <rPr>
        <b/>
        <sz val="10.5"/>
        <color theme="1"/>
        <rFont val="Times New Roman"/>
        <family val="1"/>
      </rPr>
      <t>201</t>
    </r>
    <r>
      <rPr>
        <b/>
        <sz val="10.5"/>
        <color theme="1"/>
        <rFont val="Times New Roman"/>
        <family val="1"/>
      </rPr>
      <t>5年</t>
    </r>
  </si>
  <si>
    <r>
      <rPr>
        <b/>
        <sz val="10.5"/>
        <color theme="1"/>
        <rFont val="Times New Roman"/>
        <family val="1"/>
      </rPr>
      <t>201</t>
    </r>
    <r>
      <rPr>
        <b/>
        <sz val="10.5"/>
        <color theme="1"/>
        <rFont val="Times New Roman"/>
        <family val="1"/>
      </rPr>
      <t>6年</t>
    </r>
  </si>
  <si>
    <r>
      <rPr>
        <b/>
        <sz val="10.5"/>
        <color theme="1"/>
        <rFont val="Times New Roman"/>
        <family val="1"/>
      </rPr>
      <t>201</t>
    </r>
    <r>
      <rPr>
        <b/>
        <sz val="10.5"/>
        <color theme="1"/>
        <rFont val="Times New Roman"/>
        <family val="1"/>
      </rPr>
      <t>7年</t>
    </r>
  </si>
  <si>
    <r>
      <rPr>
        <b/>
        <sz val="10.5"/>
        <color theme="1"/>
        <rFont val="Times New Roman"/>
        <family val="1"/>
      </rPr>
      <t>201</t>
    </r>
    <r>
      <rPr>
        <b/>
        <sz val="10.5"/>
        <color theme="1"/>
        <rFont val="Times New Roman"/>
        <family val="1"/>
      </rPr>
      <t>8年</t>
    </r>
  </si>
  <si>
    <r>
      <rPr>
        <b/>
        <sz val="10.5"/>
        <color theme="1"/>
        <rFont val="Times New Roman"/>
        <family val="1"/>
      </rPr>
      <t>201</t>
    </r>
    <r>
      <rPr>
        <b/>
        <sz val="10.5"/>
        <color theme="1"/>
        <rFont val="Times New Roman"/>
        <family val="1"/>
      </rPr>
      <t>9年</t>
    </r>
  </si>
  <si>
    <r>
      <rPr>
        <b/>
        <sz val="10.5"/>
        <color theme="1"/>
        <rFont val="Times New Roman"/>
        <family val="1"/>
      </rPr>
      <t>2020</t>
    </r>
    <r>
      <rPr>
        <b/>
        <sz val="10.5"/>
        <color theme="1"/>
        <rFont val="宋体"/>
        <charset val="134"/>
      </rPr>
      <t>年</t>
    </r>
  </si>
  <si>
    <t>项目</t>
  </si>
  <si>
    <t>门急诊量</t>
  </si>
  <si>
    <t>住院量</t>
  </si>
  <si>
    <t>手术量</t>
  </si>
  <si>
    <t>设备原值</t>
  </si>
  <si>
    <r>
      <rPr>
        <b/>
        <sz val="10.5"/>
        <color theme="1"/>
        <rFont val="Times New Roman"/>
        <family val="1"/>
      </rPr>
      <t>单价10</t>
    </r>
    <r>
      <rPr>
        <b/>
        <sz val="10.5"/>
        <color theme="1"/>
        <rFont val="宋体"/>
        <charset val="134"/>
      </rPr>
      <t>万以下</t>
    </r>
  </si>
  <si>
    <r>
      <rPr>
        <b/>
        <sz val="10.5"/>
        <color theme="1"/>
        <rFont val="Times New Roman"/>
        <family val="1"/>
      </rPr>
      <t>单价10</t>
    </r>
    <r>
      <rPr>
        <b/>
        <sz val="10.5"/>
        <color theme="1"/>
        <rFont val="宋体"/>
        <charset val="134"/>
      </rPr>
      <t>万至</t>
    </r>
    <r>
      <rPr>
        <b/>
        <sz val="10.5"/>
        <color theme="1"/>
        <rFont val="Times New Roman"/>
        <family val="1"/>
      </rPr>
      <t>50</t>
    </r>
    <r>
      <rPr>
        <b/>
        <sz val="10.5"/>
        <color theme="1"/>
        <rFont val="宋体"/>
        <charset val="134"/>
      </rPr>
      <t>万之间</t>
    </r>
  </si>
  <si>
    <r>
      <rPr>
        <b/>
        <sz val="10.5"/>
        <color theme="1"/>
        <rFont val="Times New Roman"/>
        <family val="1"/>
      </rPr>
      <t>单价50</t>
    </r>
    <r>
      <rPr>
        <b/>
        <sz val="10.5"/>
        <color theme="1"/>
        <rFont val="宋体"/>
        <charset val="134"/>
      </rPr>
      <t>万</t>
    </r>
    <r>
      <rPr>
        <b/>
        <sz val="10.5"/>
        <color theme="1"/>
        <rFont val="Times New Roman"/>
        <family val="1"/>
      </rPr>
      <t>至100</t>
    </r>
    <r>
      <rPr>
        <b/>
        <sz val="10.5"/>
        <color theme="1"/>
        <rFont val="宋体"/>
        <charset val="134"/>
      </rPr>
      <t>万之间</t>
    </r>
  </si>
  <si>
    <r>
      <rPr>
        <b/>
        <sz val="10.5"/>
        <color theme="1"/>
        <rFont val="宋体"/>
        <charset val="134"/>
      </rPr>
      <t>单价</t>
    </r>
    <r>
      <rPr>
        <b/>
        <sz val="10.5"/>
        <color theme="1"/>
        <rFont val="Times New Roman"/>
        <family val="1"/>
      </rPr>
      <t>100</t>
    </r>
    <r>
      <rPr>
        <b/>
        <sz val="10.5"/>
        <color theme="1"/>
        <rFont val="宋体"/>
        <charset val="134"/>
      </rPr>
      <t>万以上</t>
    </r>
  </si>
  <si>
    <t>金额</t>
  </si>
  <si>
    <t>占设备总金额比例</t>
  </si>
  <si>
    <t>合计</t>
  </si>
  <si>
    <t>第一批</t>
  </si>
  <si>
    <t>类别</t>
  </si>
  <si>
    <t>比例</t>
  </si>
  <si>
    <t>设备现状</t>
  </si>
  <si>
    <t>现有设备</t>
  </si>
  <si>
    <r>
      <rPr>
        <b/>
        <sz val="10.5"/>
        <color theme="1"/>
        <rFont val="Times New Roman"/>
        <family val="1"/>
      </rPr>
      <t>已经下达投资计划待采购设备</t>
    </r>
    <r>
      <rPr>
        <b/>
        <sz val="10.5"/>
        <color theme="1"/>
        <rFont val="宋体"/>
        <charset val="134"/>
      </rPr>
      <t>（第一批）</t>
    </r>
  </si>
  <si>
    <r>
      <rPr>
        <b/>
        <sz val="10.5"/>
        <color theme="1"/>
        <rFont val="Times New Roman"/>
        <family val="1"/>
      </rPr>
      <t>已经下达投资计划待采购设备</t>
    </r>
    <r>
      <rPr>
        <b/>
        <sz val="10.5"/>
        <color theme="1"/>
        <rFont val="宋体"/>
        <charset val="134"/>
      </rPr>
      <t>（第二批）</t>
    </r>
  </si>
  <si>
    <t>临时院区</t>
  </si>
  <si>
    <t>本项目拟购置设备</t>
  </si>
  <si>
    <t>第二批</t>
  </si>
  <si>
    <t>本项目建成后</t>
  </si>
  <si>
    <t>占总设备购置费比例</t>
  </si>
  <si>
    <t>金额（万元）</t>
  </si>
  <si>
    <t>设备单价区间</t>
  </si>
  <si>
    <t>设备总价（万元）</t>
  </si>
  <si>
    <r>
      <rPr>
        <b/>
        <sz val="10.5"/>
        <color rgb="FF000000"/>
        <rFont val="Times New Roman"/>
        <family val="1"/>
      </rPr>
      <t>单价10</t>
    </r>
    <r>
      <rPr>
        <b/>
        <sz val="10.5"/>
        <color rgb="FF000000"/>
        <rFont val="宋体"/>
        <charset val="134"/>
      </rPr>
      <t>万以下</t>
    </r>
  </si>
  <si>
    <t>500万以上（含500万元）</t>
  </si>
  <si>
    <t>100～500万（含100万元）</t>
  </si>
  <si>
    <t>50～100万（含50万元）</t>
  </si>
  <si>
    <r>
      <rPr>
        <b/>
        <sz val="10.5"/>
        <color rgb="FF000000"/>
        <rFont val="Times New Roman"/>
        <family val="1"/>
      </rPr>
      <t>单价10</t>
    </r>
    <r>
      <rPr>
        <b/>
        <sz val="10.5"/>
        <color rgb="FF000000"/>
        <rFont val="宋体"/>
        <charset val="134"/>
      </rPr>
      <t>万至</t>
    </r>
    <r>
      <rPr>
        <b/>
        <sz val="10.5"/>
        <color rgb="FF000000"/>
        <rFont val="Times New Roman"/>
        <family val="1"/>
      </rPr>
      <t>50</t>
    </r>
    <r>
      <rPr>
        <b/>
        <sz val="10.5"/>
        <color rgb="FF000000"/>
        <rFont val="宋体"/>
        <charset val="134"/>
      </rPr>
      <t>万之间</t>
    </r>
  </si>
  <si>
    <t>10～50万元（含10万元）</t>
  </si>
  <si>
    <t>0～10万元（含0万元）</t>
  </si>
  <si>
    <r>
      <rPr>
        <b/>
        <sz val="10.5"/>
        <color rgb="FF000000"/>
        <rFont val="Times New Roman"/>
        <family val="1"/>
      </rPr>
      <t>单价50</t>
    </r>
    <r>
      <rPr>
        <b/>
        <sz val="10.5"/>
        <color rgb="FF000000"/>
        <rFont val="宋体"/>
        <charset val="134"/>
      </rPr>
      <t>万</t>
    </r>
    <r>
      <rPr>
        <b/>
        <sz val="10.5"/>
        <color rgb="FF000000"/>
        <rFont val="Times New Roman"/>
        <family val="1"/>
      </rPr>
      <t>至100</t>
    </r>
    <r>
      <rPr>
        <b/>
        <sz val="10.5"/>
        <color rgb="FF000000"/>
        <rFont val="宋体"/>
        <charset val="134"/>
      </rPr>
      <t>万之间</t>
    </r>
  </si>
  <si>
    <r>
      <rPr>
        <b/>
        <sz val="10.5"/>
        <color rgb="FF000000"/>
        <rFont val="宋体"/>
        <charset val="134"/>
      </rPr>
      <t>单价</t>
    </r>
    <r>
      <rPr>
        <b/>
        <sz val="10.5"/>
        <color rgb="FF000000"/>
        <rFont val="Times New Roman"/>
        <family val="1"/>
      </rPr>
      <t>100</t>
    </r>
    <r>
      <rPr>
        <b/>
        <sz val="10.5"/>
        <color rgb="FF000000"/>
        <rFont val="宋体"/>
        <charset val="134"/>
      </rPr>
      <t>万以上</t>
    </r>
  </si>
  <si>
    <t>设备总价</t>
  </si>
  <si>
    <r>
      <rPr>
        <sz val="10"/>
        <color theme="1"/>
        <rFont val="Times New Roman"/>
        <family val="1"/>
      </rPr>
      <t>500</t>
    </r>
    <r>
      <rPr>
        <sz val="10"/>
        <color theme="1"/>
        <rFont val="宋体"/>
        <charset val="134"/>
      </rPr>
      <t>万以上（含</t>
    </r>
    <r>
      <rPr>
        <sz val="10"/>
        <color theme="1"/>
        <rFont val="Times New Roman"/>
        <family val="1"/>
      </rPr>
      <t>500</t>
    </r>
    <r>
      <rPr>
        <sz val="10"/>
        <color theme="1"/>
        <rFont val="宋体"/>
        <charset val="134"/>
      </rPr>
      <t>万元）</t>
    </r>
  </si>
  <si>
    <r>
      <rPr>
        <sz val="10"/>
        <color theme="1"/>
        <rFont val="Times New Roman"/>
        <family val="1"/>
      </rPr>
      <t>100</t>
    </r>
    <r>
      <rPr>
        <sz val="10"/>
        <color theme="1"/>
        <rFont val="宋体"/>
        <charset val="134"/>
      </rPr>
      <t>～</t>
    </r>
    <r>
      <rPr>
        <sz val="10"/>
        <color theme="1"/>
        <rFont val="Times New Roman"/>
        <family val="1"/>
      </rPr>
      <t>500</t>
    </r>
    <r>
      <rPr>
        <sz val="10"/>
        <color theme="1"/>
        <rFont val="宋体"/>
        <charset val="134"/>
      </rPr>
      <t>万（含</t>
    </r>
    <r>
      <rPr>
        <sz val="10"/>
        <color theme="1"/>
        <rFont val="Times New Roman"/>
        <family val="1"/>
      </rPr>
      <t>100</t>
    </r>
    <r>
      <rPr>
        <sz val="10"/>
        <color theme="1"/>
        <rFont val="宋体"/>
        <charset val="134"/>
      </rPr>
      <t>万元）</t>
    </r>
  </si>
  <si>
    <r>
      <rPr>
        <sz val="10"/>
        <color theme="1"/>
        <rFont val="Times New Roman"/>
        <family val="1"/>
      </rPr>
      <t>50</t>
    </r>
    <r>
      <rPr>
        <sz val="10"/>
        <color theme="1"/>
        <rFont val="宋体"/>
        <charset val="134"/>
      </rPr>
      <t>～</t>
    </r>
    <r>
      <rPr>
        <sz val="10"/>
        <color theme="1"/>
        <rFont val="Times New Roman"/>
        <family val="1"/>
      </rPr>
      <t>100</t>
    </r>
    <r>
      <rPr>
        <sz val="10"/>
        <color theme="1"/>
        <rFont val="宋体"/>
        <charset val="134"/>
      </rPr>
      <t>万（含</t>
    </r>
    <r>
      <rPr>
        <sz val="10"/>
        <color theme="1"/>
        <rFont val="Times New Roman"/>
        <family val="1"/>
      </rPr>
      <t>50</t>
    </r>
    <r>
      <rPr>
        <sz val="10"/>
        <color theme="1"/>
        <rFont val="宋体"/>
        <charset val="134"/>
      </rPr>
      <t>万元）</t>
    </r>
  </si>
  <si>
    <t>内  容</t>
  </si>
  <si>
    <t>2020年</t>
  </si>
  <si>
    <t>2021年</t>
  </si>
  <si>
    <t>前期阶段</t>
  </si>
  <si>
    <t>市场调研</t>
  </si>
  <si>
    <t>项目建议书、概算书</t>
  </si>
  <si>
    <t>建设阶段</t>
  </si>
  <si>
    <t>设备招标</t>
  </si>
  <si>
    <t>设备订购</t>
  </si>
  <si>
    <t>设备安装调试</t>
  </si>
  <si>
    <t>设备验收</t>
  </si>
  <si>
    <t>交付使用</t>
  </si>
  <si>
    <t>科室</t>
  </si>
  <si>
    <t>进口设备名称</t>
  </si>
  <si>
    <t>分类</t>
  </si>
  <si>
    <t>参考品牌</t>
  </si>
  <si>
    <t>单价（万元）</t>
  </si>
  <si>
    <t>参数</t>
  </si>
  <si>
    <t>性能优势</t>
  </si>
  <si>
    <t>性能劣势</t>
  </si>
  <si>
    <t>售后服务水平</t>
  </si>
  <si>
    <t>国外参考品牌</t>
  </si>
  <si>
    <t>徕卡 ST5020+CV5030</t>
  </si>
  <si>
    <t>樱花 DRS2000+GLC 550 Glass Coverslipper</t>
  </si>
  <si>
    <t>赛利 MAS+MCS</t>
  </si>
  <si>
    <t>国内参考品牌</t>
  </si>
  <si>
    <t>蔡司（PALM)</t>
  </si>
  <si>
    <t xml:space="preserve">徕卡（LMD7)                            </t>
  </si>
  <si>
    <t>罗氏（MilliSect )</t>
  </si>
  <si>
    <t>蔡司（Celldiscoverer 7)</t>
  </si>
  <si>
    <t>赛默飞 (Cellinsight CX5)</t>
  </si>
  <si>
    <t>MD（ImageXpress Nano）</t>
  </si>
  <si>
    <t>瑞士罗氏 cobas 4800 (x480+z480)</t>
  </si>
  <si>
    <t>美国雅培 m2000(m2000sp+m2000rt)</t>
  </si>
  <si>
    <t>韩国柏业 ExiStation(ExiPrep 16DX+Exicycler 96)</t>
  </si>
  <si>
    <t>日本宾得VNL8-J10</t>
  </si>
  <si>
    <t xml:space="preserve">日本OLYMPUS ENF-V3  </t>
  </si>
  <si>
    <t>德国Xion EV-N</t>
  </si>
  <si>
    <t>德国徕卡 M520/ F40</t>
  </si>
  <si>
    <t xml:space="preserve">德国蔡司S88/OPMI Vario </t>
  </si>
  <si>
    <t>德国目乐HIR1000</t>
  </si>
  <si>
    <t>卡尔史托斯TC200EN</t>
  </si>
  <si>
    <t>艾克松Matrix HD</t>
  </si>
  <si>
    <t>狼牌5509</t>
  </si>
  <si>
    <t>艾克松Matrix Polar</t>
  </si>
  <si>
    <t>美敦力S8 ENT</t>
  </si>
  <si>
    <t>富德Fiagon</t>
  </si>
  <si>
    <t>GE</t>
  </si>
  <si>
    <t>飞利浦</t>
  </si>
  <si>
    <t>西门子</t>
  </si>
  <si>
    <t>肺三科</t>
  </si>
  <si>
    <t>运动心肺功能测试仪</t>
  </si>
  <si>
    <t>德国耶格</t>
  </si>
  <si>
    <t>日本捷斯特</t>
  </si>
  <si>
    <t>浙江优呼吸</t>
  </si>
  <si>
    <t>瑞士兵Bellavista1000</t>
  </si>
  <si>
    <t>美国凯迪泰 F60</t>
  </si>
  <si>
    <t>美国纽邦HT70</t>
  </si>
  <si>
    <t>宁波戴维TI2000+</t>
  </si>
  <si>
    <t>史赛克1488</t>
  </si>
  <si>
    <t>史托斯-s</t>
  </si>
  <si>
    <t>奥林巴斯CV190</t>
  </si>
  <si>
    <t>史赛克</t>
  </si>
  <si>
    <t>STORZ</t>
  </si>
  <si>
    <t>贝朗蛇牌 爱因斯坦</t>
  </si>
  <si>
    <t>奥林巴斯：3DV-190</t>
  </si>
  <si>
    <t>Viking：8170-6</t>
  </si>
  <si>
    <t>泰尔茂Optia</t>
  </si>
  <si>
    <t>日本川澄KM-9000</t>
  </si>
  <si>
    <t>日本旭化成</t>
  </si>
  <si>
    <t>日本himac</t>
  </si>
  <si>
    <t>美国贝克曼</t>
  </si>
  <si>
    <t>湖南湘仪</t>
  </si>
  <si>
    <t>美天旎</t>
  </si>
  <si>
    <t>贝克曼</t>
  </si>
  <si>
    <t>德斯森</t>
  </si>
  <si>
    <t>LONZA 4D</t>
  </si>
  <si>
    <t>BTX</t>
  </si>
  <si>
    <t>壹达</t>
  </si>
  <si>
    <t>Beckman公司</t>
  </si>
  <si>
    <t>Thermo公司</t>
  </si>
  <si>
    <t>Sigma公司</t>
  </si>
  <si>
    <t>全视野细胞扫描分析仪</t>
  </si>
  <si>
    <t>品牌：Celigo 型号：200-BFFL-5C</t>
  </si>
  <si>
    <t>品牌：MD 型号：ImageXpress Micro XLS</t>
  </si>
  <si>
    <t>品牌：PE 型号：Operetta</t>
  </si>
  <si>
    <t>单分子纳米孔测序仪</t>
  </si>
  <si>
    <t>GridION MK1X5</t>
  </si>
  <si>
    <t>Pacbio</t>
  </si>
  <si>
    <t>ILLUMINA NOVSEQI</t>
  </si>
  <si>
    <t>Rad source(RS2000)</t>
  </si>
  <si>
    <t>BALTEAU NDT</t>
  </si>
  <si>
    <t>Kubtec</t>
  </si>
  <si>
    <t xml:space="preserve">Nanostring nCounter Sprint           </t>
  </si>
  <si>
    <t xml:space="preserve">Affymetrix，Clariom D Assay system  </t>
  </si>
  <si>
    <t>Illumina，Miseq</t>
  </si>
  <si>
    <t>尼康</t>
  </si>
  <si>
    <t>蔡司</t>
  </si>
  <si>
    <t>莱卡</t>
  </si>
  <si>
    <t>TG</t>
  </si>
  <si>
    <t>美国Thermo Fisher</t>
  </si>
  <si>
    <t>bekman</t>
  </si>
  <si>
    <t>AB SCIEX Triple Quad 5500</t>
  </si>
  <si>
    <t>岛津 LCMS-8050</t>
  </si>
  <si>
    <t>Waters Xevo TQ-XS</t>
  </si>
  <si>
    <t>PerkinElmer，IVIS Spectrum；</t>
  </si>
  <si>
    <t>Bruker,Xtrem II；</t>
  </si>
  <si>
    <t>SI，Lago</t>
  </si>
  <si>
    <t>BD</t>
  </si>
  <si>
    <t>Luminex</t>
  </si>
  <si>
    <t>BEKMAN</t>
  </si>
  <si>
    <t>蛋白纯化仪</t>
  </si>
  <si>
    <t>美国GE AKTA/Avant 25</t>
  </si>
  <si>
    <t>美国Bio-Rad BioLogic/Duc-flow</t>
  </si>
  <si>
    <t xml:space="preserve">苏州赛谱SCG/SCG100 </t>
  </si>
  <si>
    <t>日本尼康 Eclipse Ti2-E</t>
  </si>
  <si>
    <t>美国赛默飞 EVOS M7000</t>
  </si>
  <si>
    <t>美国伯腾 LionHeart FX</t>
  </si>
  <si>
    <t>法国Stilla</t>
  </si>
  <si>
    <t>美国 Bio-Rad</t>
  </si>
  <si>
    <t>呼吸内科（筹）</t>
  </si>
  <si>
    <t>硬质支气管镜系统</t>
  </si>
  <si>
    <t>超声及电子支气管镜系统</t>
  </si>
  <si>
    <t>BD FACS Canto II plus</t>
  </si>
  <si>
    <t>Becman Navios</t>
  </si>
  <si>
    <t>艾森Novocyte3010R</t>
  </si>
  <si>
    <t>赛沛
Infinity-48s-16</t>
  </si>
  <si>
    <t>HAIN 
GT-BLOT48</t>
  </si>
  <si>
    <t>罗氏
Cobas S201</t>
  </si>
  <si>
    <t>SCIEX</t>
  </si>
  <si>
    <t xml:space="preserve">Waters </t>
  </si>
  <si>
    <t>赛默飞</t>
  </si>
  <si>
    <t>罗氏</t>
  </si>
  <si>
    <t xml:space="preserve">LISA </t>
  </si>
  <si>
    <t>科医人</t>
  </si>
  <si>
    <t>悍马</t>
  </si>
  <si>
    <t>内镜中心</t>
  </si>
  <si>
    <t>电子胆道镜系统</t>
  </si>
  <si>
    <t>德国WOLF</t>
  </si>
  <si>
    <t>德国STORZ</t>
  </si>
  <si>
    <t>日本奥林巴斯</t>
  </si>
  <si>
    <t>奥林巴斯SIF STYPE Q260</t>
  </si>
  <si>
    <t>富士EN-580T</t>
  </si>
  <si>
    <t>奥林巴斯ME-2//</t>
  </si>
  <si>
    <t>富士SU-9000</t>
  </si>
  <si>
    <t>宾得EG-3870</t>
  </si>
  <si>
    <t>电子内窥镜系统及支气管镜</t>
  </si>
  <si>
    <t>富士</t>
  </si>
  <si>
    <t>Hamamatsu滨松</t>
  </si>
  <si>
    <t>Pde-neoII
novadaq
spy</t>
  </si>
  <si>
    <t>Amos
AmosII</t>
  </si>
  <si>
    <t>爱尔博 VIO3；</t>
  </si>
  <si>
    <t>蛇牌GN640；</t>
  </si>
  <si>
    <t>西塞尔ARCO3000</t>
  </si>
  <si>
    <t xml:space="preserve">Medistim                            </t>
  </si>
  <si>
    <t xml:space="preserve">菲利浦                                </t>
  </si>
  <si>
    <t>Cooper</t>
  </si>
  <si>
    <t xml:space="preserve">术中神经监护系统 </t>
  </si>
  <si>
    <t>品牌;Cadwell
型号：Cascade pro</t>
  </si>
  <si>
    <t>品牌：Nicolet
型号：Endeavor CR</t>
  </si>
  <si>
    <t>品牌：X-ltek
型号：Protektor</t>
  </si>
  <si>
    <t>Stryker UST-2001</t>
  </si>
  <si>
    <t>CUSA EXCEL8</t>
  </si>
  <si>
    <t>Misonix Sonostar</t>
  </si>
  <si>
    <t>卡尔史托斯：TC200EN</t>
  </si>
  <si>
    <t>艾克松：Matrix HD</t>
  </si>
  <si>
    <t>史赛克：1488</t>
  </si>
  <si>
    <t>Spinendos SP081375.030</t>
  </si>
  <si>
    <t>德国费格
ZKJ-1</t>
  </si>
  <si>
    <t>STORZ 
28017BA</t>
  </si>
  <si>
    <t>LEICA OHX</t>
  </si>
  <si>
    <t>ZESS K900</t>
  </si>
  <si>
    <t>三鹰II</t>
  </si>
  <si>
    <t>美国Medtronic，
型号：StealthStation  S8手术导航系统</t>
  </si>
  <si>
    <t>德国博医来型号：VectorVision手术导航系统</t>
  </si>
  <si>
    <t>美国史塞克</t>
  </si>
  <si>
    <t>超高清宫腹腔镜联合摄像系统</t>
  </si>
  <si>
    <t>史托斯TC200</t>
  </si>
  <si>
    <t>史塞克1488</t>
  </si>
  <si>
    <t>多导生理记录刺激及消融系统</t>
  </si>
  <si>
    <t>波科BARD LabSystem PRO 、M4000；</t>
  </si>
  <si>
    <t>雅培H700123、H700489</t>
  </si>
  <si>
    <t>四川锦江LEAD-9000A、HL-100F</t>
  </si>
  <si>
    <t>胸外科</t>
  </si>
  <si>
    <t>心肺辅助系统（ECMO）</t>
  </si>
  <si>
    <t>迈柯唯 Cardiohelp-i</t>
  </si>
  <si>
    <t>美敦力</t>
  </si>
  <si>
    <t xml:space="preserve">索林 </t>
  </si>
  <si>
    <t xml:space="preserve">OPTOS（欧堡）型号：P200DTX </t>
  </si>
  <si>
    <t xml:space="preserve">i-optics型号：EasyScan V1.2 </t>
  </si>
  <si>
    <t>Heidelberg（海德堡）型号Spectralis HRA +Multicolor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</si>
</sst>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7" formatCode="0.00_ "/>
    <numFmt numFmtId="179" formatCode="0_ "/>
  </numFmts>
  <fonts count="31" x14ac:knownFonts="1">
    <font>
      <sz val="11"/>
      <color theme="1"/>
      <name val="宋体"/>
      <charset val="134"/>
      <scheme val="minor"/>
    </font>
    <font>
      <b/>
      <sz val="10.5"/>
      <color rgb="FF000000"/>
      <name val="宋体"/>
      <charset val="134"/>
    </font>
    <font>
      <b/>
      <sz val="11"/>
      <color theme="1"/>
      <name val="宋体"/>
      <charset val="134"/>
      <scheme val="minor"/>
    </font>
    <font>
      <sz val="10.5"/>
      <color theme="1"/>
      <name val="宋体"/>
      <charset val="134"/>
    </font>
    <font>
      <sz val="10.5"/>
      <color rgb="FF000000"/>
      <name val="宋体"/>
      <charset val="134"/>
    </font>
    <font>
      <sz val="11"/>
      <name val="宋体"/>
      <charset val="134"/>
    </font>
    <font>
      <b/>
      <sz val="11"/>
      <name val="宋体"/>
      <charset val="134"/>
    </font>
    <font>
      <sz val="10.5"/>
      <name val="宋体"/>
      <charset val="134"/>
    </font>
    <font>
      <b/>
      <sz val="10.5"/>
      <color theme="1"/>
      <name val="Times New Roman"/>
      <family val="1"/>
    </font>
    <font>
      <sz val="10.5"/>
      <color theme="1"/>
      <name val="Times New Roman"/>
      <family val="1"/>
    </font>
    <font>
      <b/>
      <sz val="10.5"/>
      <color theme="1"/>
      <name val="宋体"/>
      <charset val="134"/>
    </font>
    <font>
      <sz val="10.5"/>
      <color rgb="FF000000"/>
      <name val="Times New Roman"/>
      <family val="1"/>
    </font>
    <font>
      <sz val="11"/>
      <color theme="1"/>
      <name val="宋体"/>
      <charset val="134"/>
    </font>
    <font>
      <b/>
      <sz val="10.5"/>
      <color rgb="FF000000"/>
      <name val="Times New Roman"/>
      <family val="1"/>
    </font>
    <font>
      <b/>
      <sz val="11"/>
      <color theme="1"/>
      <name val="宋体"/>
      <charset val="134"/>
    </font>
    <font>
      <b/>
      <sz val="10"/>
      <color theme="1"/>
      <name val="宋体"/>
      <charset val="134"/>
      <scheme val="minor"/>
    </font>
    <font>
      <sz val="10"/>
      <color theme="1"/>
      <name val="宋体"/>
      <charset val="134"/>
      <scheme val="minor"/>
    </font>
    <font>
      <sz val="10"/>
      <color theme="1"/>
      <name val="宋体"/>
      <charset val="134"/>
    </font>
    <font>
      <b/>
      <sz val="10"/>
      <color theme="1"/>
      <name val="宋体"/>
      <charset val="134"/>
    </font>
    <font>
      <sz val="10"/>
      <color rgb="FF000000"/>
      <name val="宋体"/>
      <charset val="134"/>
    </font>
    <font>
      <b/>
      <sz val="10"/>
      <color theme="1"/>
      <name val="Times New Roman"/>
      <family val="1"/>
    </font>
    <font>
      <sz val="10"/>
      <color theme="1"/>
      <name val="Times New Roman"/>
      <family val="1"/>
    </font>
    <font>
      <b/>
      <sz val="11"/>
      <color rgb="FF000000"/>
      <name val="宋体"/>
      <charset val="134"/>
    </font>
    <font>
      <sz val="11"/>
      <color rgb="FF000000"/>
      <name val="宋体"/>
      <charset val="134"/>
    </font>
    <font>
      <b/>
      <sz val="18"/>
      <name val="宋体"/>
      <charset val="134"/>
    </font>
    <font>
      <sz val="11"/>
      <name val="宋体"/>
      <charset val="134"/>
      <scheme val="minor"/>
    </font>
    <font>
      <sz val="11"/>
      <color theme="1"/>
      <name val="Times New Roman"/>
      <family val="1"/>
    </font>
    <font>
      <sz val="9"/>
      <name val="宋体"/>
      <charset val="134"/>
      <scheme val="minor"/>
    </font>
    <font>
      <sz val="16"/>
      <name val="宋体"/>
      <family val="3"/>
      <charset val="134"/>
    </font>
    <font>
      <b/>
      <sz val="16"/>
      <name val="宋体"/>
      <family val="3"/>
      <charset val="134"/>
    </font>
    <font>
      <sz val="9"/>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59595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right/>
      <top/>
      <bottom style="thin">
        <color auto="1"/>
      </bottom>
      <diagonal/>
    </border>
  </borders>
  <cellStyleXfs count="1">
    <xf numFmtId="0" fontId="0" fillId="0" borderId="0">
      <alignment vertical="center"/>
    </xf>
  </cellStyleXfs>
  <cellXfs count="173">
    <xf numFmtId="0" fontId="0" fillId="0" borderId="0" xfId="0">
      <alignment vertical="center"/>
    </xf>
    <xf numFmtId="0" fontId="0" fillId="0" borderId="0" xfId="0" applyBorder="1">
      <alignment vertical="center"/>
    </xf>
    <xf numFmtId="0" fontId="0" fillId="0" borderId="0" xfId="0" applyAlignment="1">
      <alignment vertical="center" wrapText="1"/>
    </xf>
    <xf numFmtId="0" fontId="0" fillId="0" borderId="0" xfId="0"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0" xfId="0" applyFont="1" applyAlignment="1">
      <alignment horizontal="center" vertical="center"/>
    </xf>
    <xf numFmtId="0" fontId="5" fillId="2" borderId="0" xfId="0" applyFont="1" applyFill="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6" fillId="2" borderId="1" xfId="0" applyFont="1"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lignment vertical="center"/>
    </xf>
    <xf numFmtId="0" fontId="6" fillId="2" borderId="0" xfId="0" applyFont="1" applyFill="1" applyAlignment="1">
      <alignment horizontal="center" vertical="center"/>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0" fillId="0" borderId="0" xfId="0" applyBorder="1" applyAlignment="1">
      <alignment horizontal="center" vertical="center"/>
    </xf>
    <xf numFmtId="0" fontId="5"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2" borderId="0" xfId="0" applyFont="1" applyFill="1" applyBorder="1" applyAlignment="1">
      <alignment vertical="center" wrapText="1"/>
    </xf>
    <xf numFmtId="0" fontId="0" fillId="0" borderId="0" xfId="0" applyBorder="1" applyAlignment="1">
      <alignment vertical="center" wrapText="1"/>
    </xf>
    <xf numFmtId="0" fontId="5" fillId="0" borderId="0" xfId="0" applyFont="1" applyFill="1" applyBorder="1" applyAlignment="1">
      <alignment vertical="center" wrapText="1"/>
    </xf>
    <xf numFmtId="0" fontId="4" fillId="0" borderId="1" xfId="0" applyFont="1" applyBorder="1" applyAlignment="1">
      <alignment horizontal="center" wrapText="1"/>
    </xf>
    <xf numFmtId="0" fontId="4" fillId="3" borderId="1" xfId="0" applyFont="1" applyFill="1" applyBorder="1" applyAlignment="1">
      <alignment horizontal="center" vertical="center" wrapText="1"/>
    </xf>
    <xf numFmtId="0" fontId="0" fillId="3" borderId="1" xfId="0" applyFill="1" applyBorder="1">
      <alignment vertical="center"/>
    </xf>
    <xf numFmtId="0" fontId="2" fillId="0" borderId="0" xfId="0" applyFont="1">
      <alignment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2" fillId="0" borderId="1" xfId="0" applyFont="1" applyBorder="1">
      <alignment vertical="center"/>
    </xf>
    <xf numFmtId="10" fontId="9" fillId="0" borderId="1" xfId="0" applyNumberFormat="1" applyFont="1" applyBorder="1" applyAlignment="1">
      <alignment horizontal="center" vertical="center" wrapText="1"/>
    </xf>
    <xf numFmtId="10" fontId="8" fillId="0" borderId="1" xfId="0" applyNumberFormat="1" applyFont="1" applyBorder="1" applyAlignment="1">
      <alignment horizontal="center" vertical="center" wrapText="1"/>
    </xf>
    <xf numFmtId="0" fontId="9" fillId="0" borderId="0" xfId="0" applyFont="1" applyAlignment="1">
      <alignment horizontal="center" vertical="center" wrapText="1"/>
    </xf>
    <xf numFmtId="10" fontId="9" fillId="0" borderId="0" xfId="0" applyNumberFormat="1" applyFont="1" applyAlignment="1">
      <alignment horizontal="center" vertical="center" wrapText="1"/>
    </xf>
    <xf numFmtId="0" fontId="3" fillId="0" borderId="1" xfId="0" applyFont="1" applyBorder="1" applyAlignment="1">
      <alignment horizontal="center" vertical="center" wrapText="1"/>
    </xf>
    <xf numFmtId="10" fontId="11" fillId="0" borderId="1" xfId="0" applyNumberFormat="1" applyFont="1" applyBorder="1" applyAlignment="1">
      <alignment horizontal="center" vertical="center" wrapText="1"/>
    </xf>
    <xf numFmtId="0" fontId="12" fillId="0" borderId="1" xfId="0" applyFont="1" applyFill="1" applyBorder="1">
      <alignment vertical="center"/>
    </xf>
    <xf numFmtId="10" fontId="13" fillId="0" borderId="1" xfId="0" applyNumberFormat="1" applyFont="1" applyBorder="1" applyAlignment="1">
      <alignment horizontal="center" vertical="center" wrapText="1"/>
    </xf>
    <xf numFmtId="0" fontId="14" fillId="0" borderId="1" xfId="0" applyFont="1" applyFill="1" applyBorder="1">
      <alignment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7" fillId="0" borderId="1" xfId="0" applyFont="1" applyFill="1" applyBorder="1" applyAlignment="1">
      <alignment horizontal="center" vertical="center"/>
    </xf>
    <xf numFmtId="0" fontId="9" fillId="0" borderId="5"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10" fontId="16" fillId="0" borderId="1" xfId="0" applyNumberFormat="1" applyFont="1" applyBorder="1" applyAlignment="1">
      <alignment horizontal="center" vertical="center"/>
    </xf>
    <xf numFmtId="0" fontId="0" fillId="0" borderId="5" xfId="0" applyBorder="1">
      <alignment vertical="center"/>
    </xf>
    <xf numFmtId="10" fontId="15" fillId="0" borderId="1" xfId="0" applyNumberFormat="1" applyFont="1" applyBorder="1" applyAlignment="1">
      <alignment horizontal="center" vertical="center"/>
    </xf>
    <xf numFmtId="177" fontId="9"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0" fontId="12" fillId="0" borderId="1" xfId="0" applyNumberFormat="1" applyFont="1" applyFill="1" applyBorder="1">
      <alignment vertical="center"/>
    </xf>
    <xf numFmtId="10" fontId="14" fillId="0" borderId="1" xfId="0" applyNumberFormat="1" applyFont="1" applyFill="1" applyBorder="1">
      <alignment vertical="center"/>
    </xf>
    <xf numFmtId="10" fontId="0" fillId="0" borderId="0" xfId="0" applyNumberFormat="1">
      <alignment vertical="center"/>
    </xf>
    <xf numFmtId="0" fontId="18" fillId="0" borderId="1" xfId="0" applyFont="1" applyFill="1" applyBorder="1" applyAlignment="1">
      <alignment horizontal="center" vertical="center"/>
    </xf>
    <xf numFmtId="10" fontId="17" fillId="0" borderId="1" xfId="0" applyNumberFormat="1" applyFont="1" applyFill="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Fill="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1"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4" fillId="0" borderId="10" xfId="0" applyFont="1" applyBorder="1" applyAlignment="1">
      <alignment horizontal="center" vertical="center" wrapText="1"/>
    </xf>
    <xf numFmtId="10" fontId="4" fillId="0" borderId="10" xfId="0" applyNumberFormat="1" applyFont="1" applyBorder="1" applyAlignment="1">
      <alignment horizontal="center" vertical="center" wrapText="1"/>
    </xf>
    <xf numFmtId="0" fontId="20" fillId="0" borderId="9" xfId="0" applyFont="1" applyBorder="1" applyAlignment="1">
      <alignment horizontal="center" vertical="center" wrapText="1"/>
    </xf>
    <xf numFmtId="0" fontId="1" fillId="0" borderId="10" xfId="0" applyFont="1" applyBorder="1" applyAlignment="1">
      <alignment horizontal="center" vertical="center" wrapText="1"/>
    </xf>
    <xf numFmtId="10" fontId="1" fillId="0" borderId="10" xfId="0" applyNumberFormat="1" applyFont="1" applyBorder="1" applyAlignment="1">
      <alignment horizontal="center" vertical="center" wrapText="1"/>
    </xf>
    <xf numFmtId="10" fontId="18" fillId="0" borderId="1"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10" fontId="3" fillId="0" borderId="1" xfId="0" applyNumberFormat="1" applyFont="1" applyBorder="1" applyAlignment="1">
      <alignment horizontal="center" vertical="center" wrapText="1"/>
    </xf>
    <xf numFmtId="0" fontId="4" fillId="0" borderId="0" xfId="0" applyFont="1" applyFill="1" applyBorder="1" applyAlignment="1">
      <alignment horizontal="center" vertical="center" wrapText="1"/>
    </xf>
    <xf numFmtId="177" fontId="4" fillId="0" borderId="0" xfId="0" applyNumberFormat="1" applyFont="1" applyFill="1" applyBorder="1" applyAlignment="1">
      <alignment horizontal="center" vertical="center" wrapText="1"/>
    </xf>
    <xf numFmtId="10" fontId="2"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10" fontId="4"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10" fontId="4" fillId="0" borderId="0" xfId="0" applyNumberFormat="1" applyFont="1" applyFill="1" applyBorder="1" applyAlignment="1">
      <alignment horizontal="center" vertical="center" wrapText="1"/>
    </xf>
    <xf numFmtId="10" fontId="1" fillId="0" borderId="0" xfId="0" applyNumberFormat="1" applyFont="1" applyFill="1" applyBorder="1" applyAlignment="1">
      <alignment horizontal="center" vertical="center"/>
    </xf>
    <xf numFmtId="10" fontId="1" fillId="0" borderId="1" xfId="0" applyNumberFormat="1" applyFont="1" applyBorder="1" applyAlignment="1">
      <alignment horizontal="center" vertical="center" wrapText="1"/>
    </xf>
    <xf numFmtId="10" fontId="1" fillId="0" borderId="1" xfId="0" applyNumberFormat="1" applyFont="1" applyFill="1" applyBorder="1" applyAlignment="1">
      <alignment horizontal="center"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177" fontId="1" fillId="0" borderId="1"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justify" vertical="center" wrapText="1"/>
    </xf>
    <xf numFmtId="0" fontId="8" fillId="0" borderId="6" xfId="0" applyFont="1" applyBorder="1" applyAlignment="1">
      <alignment horizontal="center" vertical="center" wrapText="1"/>
    </xf>
    <xf numFmtId="179" fontId="9" fillId="0" borderId="5" xfId="0" applyNumberFormat="1" applyFont="1" applyBorder="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left" vertical="center"/>
    </xf>
    <xf numFmtId="0" fontId="6" fillId="2" borderId="1" xfId="0" applyFont="1" applyFill="1" applyBorder="1">
      <alignment vertical="center"/>
    </xf>
    <xf numFmtId="0" fontId="5" fillId="2" borderId="1" xfId="0" applyFont="1" applyFill="1" applyBorder="1">
      <alignment vertical="center"/>
    </xf>
    <xf numFmtId="0" fontId="5" fillId="2" borderId="0" xfId="0" applyFont="1" applyFill="1" applyBorder="1">
      <alignment vertical="center"/>
    </xf>
    <xf numFmtId="0" fontId="6" fillId="2" borderId="0" xfId="0" applyFont="1" applyFill="1" applyBorder="1">
      <alignment vertical="center"/>
    </xf>
    <xf numFmtId="0" fontId="22"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5"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 xfId="0" applyBorder="1" applyAlignment="1">
      <alignment horizontal="center" vertical="center"/>
    </xf>
    <xf numFmtId="0" fontId="1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4" fillId="0" borderId="1" xfId="0" applyFont="1" applyBorder="1" applyAlignment="1">
      <alignment horizontal="justify" vertical="center"/>
    </xf>
    <xf numFmtId="0" fontId="4"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0" fontId="24" fillId="2" borderId="13" xfId="0" applyFont="1" applyFill="1" applyBorder="1" applyAlignment="1">
      <alignment horizontal="center" vertical="center"/>
    </xf>
    <xf numFmtId="0" fontId="0" fillId="2" borderId="13" xfId="0" applyFill="1" applyBorder="1" applyAlignment="1">
      <alignment vertical="center"/>
    </xf>
    <xf numFmtId="0" fontId="0" fillId="2" borderId="13" xfId="0" applyFont="1" applyFill="1" applyBorder="1" applyAlignment="1">
      <alignment horizontal="left" vertical="center" wrapText="1"/>
    </xf>
    <xf numFmtId="0" fontId="0" fillId="2" borderId="13" xfId="0" applyFill="1" applyBorder="1" applyAlignment="1">
      <alignment horizontal="left" vertical="center"/>
    </xf>
    <xf numFmtId="0" fontId="0" fillId="2" borderId="1" xfId="0"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 xfId="0" applyFont="1" applyFill="1" applyBorder="1" applyAlignment="1" applyProtection="1">
      <alignment horizontal="left" vertical="center" wrapText="1" readingOrder="1"/>
      <protection locked="0"/>
    </xf>
    <xf numFmtId="0" fontId="5" fillId="2" borderId="1" xfId="0" applyFont="1" applyFill="1" applyBorder="1" applyAlignment="1">
      <alignment horizontal="left" vertical="center"/>
    </xf>
    <xf numFmtId="0" fontId="23" fillId="2" borderId="1"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0" xfId="0" applyFont="1" applyFill="1" applyAlignment="1">
      <alignment horizontal="left" vertical="center" wrapText="1"/>
    </xf>
    <xf numFmtId="0" fontId="25" fillId="2" borderId="1" xfId="0" applyFont="1" applyFill="1" applyBorder="1" applyAlignment="1">
      <alignment horizontal="left" vertical="center" wrapText="1"/>
    </xf>
    <xf numFmtId="0" fontId="5" fillId="2" borderId="1" xfId="0" applyFont="1" applyFill="1" applyBorder="1" applyAlignment="1">
      <alignment vertical="center"/>
    </xf>
    <xf numFmtId="0" fontId="5" fillId="2" borderId="0" xfId="0" applyFont="1" applyFill="1" applyAlignment="1">
      <alignment horizontal="center" vertical="center"/>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28" fillId="2" borderId="1" xfId="0" applyFont="1" applyFill="1" applyBorder="1" applyAlignment="1">
      <alignment horizontal="center" vertical="center"/>
    </xf>
    <xf numFmtId="0" fontId="28" fillId="2" borderId="1" xfId="0" applyFont="1" applyFill="1" applyBorder="1" applyAlignment="1">
      <alignment horizontal="left" vertical="center" wrapText="1"/>
    </xf>
    <xf numFmtId="0" fontId="28" fillId="2" borderId="1" xfId="0" applyFont="1" applyFill="1" applyBorder="1" applyAlignment="1">
      <alignment horizontal="center" vertical="center" wrapText="1"/>
    </xf>
    <xf numFmtId="0" fontId="29" fillId="2" borderId="1" xfId="0" applyFont="1" applyFill="1" applyBorder="1" applyAlignment="1">
      <alignment horizontal="center" vertical="center"/>
    </xf>
    <xf numFmtId="0" fontId="29" fillId="2" borderId="1" xfId="0" applyFont="1" applyFill="1" applyBorder="1" applyAlignment="1">
      <alignment horizontal="left" vertical="center"/>
    </xf>
    <xf numFmtId="0" fontId="29" fillId="2" borderId="1" xfId="0" applyFont="1" applyFill="1" applyBorder="1" applyAlignment="1">
      <alignment horizontal="center" vertical="center" wrapText="1"/>
    </xf>
    <xf numFmtId="0" fontId="29" fillId="2" borderId="1" xfId="0" applyFont="1" applyFill="1" applyBorder="1" applyAlignment="1">
      <alignment horizontal="left" vertical="center" wrapText="1"/>
    </xf>
    <xf numFmtId="0" fontId="28" fillId="2" borderId="1" xfId="0" applyFont="1" applyFill="1" applyBorder="1" applyAlignment="1">
      <alignment vertical="center" wrapText="1"/>
    </xf>
    <xf numFmtId="0" fontId="29" fillId="2" borderId="1" xfId="0" applyFont="1" applyFill="1" applyBorder="1">
      <alignment vertical="center"/>
    </xf>
    <xf numFmtId="0" fontId="28" fillId="2" borderId="1" xfId="0" applyFont="1" applyFill="1" applyBorder="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0" vertOverflow="ellipsis" vert="horz" wrap="square" anchor="ctr" anchorCtr="1"/>
        <a:lstStyle/>
        <a:p>
          <a:pPr>
            <a:defRPr lang="zh-CN" sz="1400" b="0" i="0" u="none" strike="noStrike" kern="1200" spc="0" baseline="0">
              <a:solidFill>
                <a:schemeClr val="tx1">
                  <a:lumMod val="65000"/>
                  <a:lumOff val="35000"/>
                </a:schemeClr>
              </a:solidFill>
              <a:latin typeface="+mn-lt"/>
              <a:ea typeface="+mn-ea"/>
              <a:cs typeface="+mn-cs"/>
            </a:defRPr>
          </a:pPr>
          <a:endParaRPr lang="zh-CN"/>
        </a:p>
      </c:txPr>
    </c:title>
    <c:autoTitleDeleted val="0"/>
    <c:plotArea>
      <c:layout/>
      <c:pieChart>
        <c:varyColors val="1"/>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lang="zh-CN"/>
      </a:pPr>
      <a:endParaRPr lang="zh-CN"/>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dPt>
          <c:dLbls>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2"/>
                    </a:solidFill>
                    <a:latin typeface="+mn-lt"/>
                    <a:ea typeface="+mn-ea"/>
                    <a:cs typeface="+mn-cs"/>
                  </a:defRPr>
                </a:pPr>
                <a:endParaRPr lang="zh-CN"/>
              </a:p>
            </c:txPr>
            <c:dLblPos val="inEnd"/>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Sheet3!$R$46:$R$50</c:f>
              <c:strCache>
                <c:ptCount val="5"/>
                <c:pt idx="0">
                  <c:v>500万以上（含500万元）</c:v>
                </c:pt>
                <c:pt idx="1">
                  <c:v>100～500万（含100万元）</c:v>
                </c:pt>
                <c:pt idx="2">
                  <c:v>50～100万（含50万元）</c:v>
                </c:pt>
                <c:pt idx="3">
                  <c:v>10～50万元（含10万元）</c:v>
                </c:pt>
                <c:pt idx="4">
                  <c:v>0～10万元（含0万元）</c:v>
                </c:pt>
              </c:strCache>
            </c:strRef>
          </c:cat>
          <c:val>
            <c:numRef>
              <c:f>Sheet3!$S$46:$S$50</c:f>
              <c:numCache>
                <c:formatCode>General</c:formatCode>
                <c:ptCount val="5"/>
                <c:pt idx="0">
                  <c:v>39962.58</c:v>
                </c:pt>
                <c:pt idx="1">
                  <c:v>46803</c:v>
                </c:pt>
                <c:pt idx="2">
                  <c:v>13771.53</c:v>
                </c:pt>
                <c:pt idx="3">
                  <c:v>23556.21</c:v>
                </c:pt>
                <c:pt idx="4">
                  <c:v>13008.98</c:v>
                </c:pt>
              </c:numCache>
            </c:numRef>
          </c:val>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dPt>
          <c:dLbls>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2"/>
                    </a:solidFill>
                    <a:latin typeface="+mn-lt"/>
                    <a:ea typeface="+mn-ea"/>
                    <a:cs typeface="+mn-cs"/>
                  </a:defRPr>
                </a:pPr>
                <a:endParaRPr lang="zh-CN"/>
              </a:p>
            </c:txPr>
            <c:dLblPos val="bestFit"/>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Sheet3!$R$46:$R$50</c:f>
              <c:strCache>
                <c:ptCount val="5"/>
                <c:pt idx="0">
                  <c:v>500万以上（含500万元）</c:v>
                </c:pt>
                <c:pt idx="1">
                  <c:v>100～500万（含100万元）</c:v>
                </c:pt>
                <c:pt idx="2">
                  <c:v>50～100万（含50万元）</c:v>
                </c:pt>
                <c:pt idx="3">
                  <c:v>10～50万元（含10万元）</c:v>
                </c:pt>
                <c:pt idx="4">
                  <c:v>0～10万元（含0万元）</c:v>
                </c:pt>
              </c:strCache>
            </c:strRef>
          </c:cat>
          <c:val>
            <c:numRef>
              <c:f>Sheet3!$T$46:$T$50</c:f>
              <c:numCache>
                <c:formatCode>0.00%</c:formatCode>
                <c:ptCount val="5"/>
                <c:pt idx="0">
                  <c:v>0.291480011640943</c:v>
                </c:pt>
                <c:pt idx="1">
                  <c:v>0.34137282890221399</c:v>
                </c:pt>
                <c:pt idx="2">
                  <c:v>0.100447111390546</c:v>
                </c:pt>
                <c:pt idx="3">
                  <c:v>0.171814841910019</c:v>
                </c:pt>
                <c:pt idx="4">
                  <c:v>9.4885206156278906E-2</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0" vertOverflow="ellipsis" vert="horz" wrap="square" anchor="ctr" anchorCtr="1"/>
        <a:lstStyle/>
        <a:p>
          <a:pPr>
            <a:defRPr lang="zh-CN" sz="900" b="0" i="0" u="none" strike="noStrike" kern="1200" baseline="0">
              <a:solidFill>
                <a:schemeClr val="tx2"/>
              </a:solidFill>
              <a:latin typeface="+mn-lt"/>
              <a:ea typeface="+mn-ea"/>
              <a:cs typeface="+mn-cs"/>
            </a:defRPr>
          </a:pPr>
          <a:endParaRPr lang="zh-CN"/>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lang="zh-CN"/>
      </a:pPr>
      <a:endParaRPr lang="zh-CN"/>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346075</xdr:colOff>
      <xdr:row>45</xdr:row>
      <xdr:rowOff>307975</xdr:rowOff>
    </xdr:from>
    <xdr:to>
      <xdr:col>7</xdr:col>
      <xdr:colOff>536575</xdr:colOff>
      <xdr:row>53</xdr:row>
      <xdr:rowOff>98425</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568960</xdr:colOff>
      <xdr:row>45</xdr:row>
      <xdr:rowOff>288925</xdr:rowOff>
    </xdr:from>
    <xdr:to>
      <xdr:col>7</xdr:col>
      <xdr:colOff>673735</xdr:colOff>
      <xdr:row>53</xdr:row>
      <xdr:rowOff>79375</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tabSelected="1" view="pageBreakPreview" topLeftCell="A31" zoomScale="60" zoomScaleNormal="100" workbookViewId="0">
      <selection activeCell="K3" sqref="K3"/>
    </sheetView>
  </sheetViews>
  <sheetFormatPr defaultColWidth="9" defaultRowHeight="13.5" x14ac:dyDescent="0.15"/>
  <cols>
    <col min="1" max="1" width="8.125" style="160" customWidth="1"/>
    <col min="2" max="2" width="23" style="161" customWidth="1"/>
    <col min="3" max="3" width="7" style="160" customWidth="1"/>
    <col min="4" max="4" width="36.25" style="108" hidden="1" customWidth="1"/>
    <col min="5" max="5" width="6.25" style="160" customWidth="1"/>
    <col min="6" max="6" width="9.75" style="108" customWidth="1"/>
    <col min="7" max="7" width="13.625" style="108" customWidth="1"/>
    <col min="8" max="8" width="14" style="108" customWidth="1"/>
    <col min="9" max="9" width="15.875" style="108" hidden="1" customWidth="1"/>
    <col min="10" max="10" width="35" style="161" customWidth="1"/>
    <col min="11" max="11" width="48.5" style="162" customWidth="1"/>
    <col min="12" max="12" width="10.125" style="108"/>
    <col min="13" max="13" width="24.125" style="108" customWidth="1"/>
    <col min="14" max="16384" width="9" style="108"/>
  </cols>
  <sheetData>
    <row r="1" spans="1:11" ht="22.5" x14ac:dyDescent="0.15">
      <c r="A1" s="146" t="s">
        <v>0</v>
      </c>
      <c r="B1" s="146"/>
      <c r="C1" s="146"/>
      <c r="D1" s="146"/>
      <c r="E1" s="146"/>
      <c r="F1" s="146"/>
      <c r="G1" s="146"/>
      <c r="H1" s="146"/>
      <c r="I1" s="147"/>
      <c r="J1" s="148"/>
      <c r="K1" s="149"/>
    </row>
    <row r="2" spans="1:11" s="16" customFormat="1" ht="30" customHeight="1" x14ac:dyDescent="0.15">
      <c r="A2" s="12" t="s">
        <v>1</v>
      </c>
      <c r="B2" s="12" t="s">
        <v>2</v>
      </c>
      <c r="C2" s="12" t="s">
        <v>3</v>
      </c>
      <c r="D2" s="12" t="s">
        <v>4</v>
      </c>
      <c r="E2" s="12" t="s">
        <v>5</v>
      </c>
      <c r="F2" s="12" t="s">
        <v>6</v>
      </c>
      <c r="G2" s="12" t="s">
        <v>7</v>
      </c>
      <c r="H2" s="12" t="s">
        <v>8</v>
      </c>
      <c r="I2" s="12"/>
      <c r="J2" s="20" t="s">
        <v>9</v>
      </c>
      <c r="K2" s="12" t="s">
        <v>10</v>
      </c>
    </row>
    <row r="3" spans="1:11" s="109" customFormat="1" ht="38.25" customHeight="1" x14ac:dyDescent="0.15">
      <c r="A3" s="12" t="s">
        <v>13</v>
      </c>
      <c r="B3" s="110" t="s">
        <v>14</v>
      </c>
      <c r="C3" s="20"/>
      <c r="D3" s="110"/>
      <c r="E3" s="20">
        <f>SUM(E4:E7)</f>
        <v>4</v>
      </c>
      <c r="F3" s="20"/>
      <c r="G3" s="12"/>
      <c r="H3" s="20">
        <f>SUM(H4:H7)</f>
        <v>1060</v>
      </c>
      <c r="I3" s="112"/>
      <c r="J3" s="110"/>
      <c r="K3" s="111"/>
    </row>
    <row r="4" spans="1:11" ht="79.5" customHeight="1" x14ac:dyDescent="0.15">
      <c r="A4" s="163">
        <v>1</v>
      </c>
      <c r="B4" s="164" t="s">
        <v>15</v>
      </c>
      <c r="C4" s="165" t="s">
        <v>16</v>
      </c>
      <c r="D4" s="164" t="s">
        <v>17</v>
      </c>
      <c r="E4" s="165">
        <v>1</v>
      </c>
      <c r="F4" s="165" t="s">
        <v>12</v>
      </c>
      <c r="G4" s="165">
        <v>110</v>
      </c>
      <c r="H4" s="165">
        <f>E4*G4</f>
        <v>110</v>
      </c>
      <c r="I4" s="113"/>
      <c r="J4" s="17" t="s">
        <v>18</v>
      </c>
      <c r="K4" s="17" t="s">
        <v>19</v>
      </c>
    </row>
    <row r="5" spans="1:11" ht="60.75" x14ac:dyDescent="0.15">
      <c r="A5" s="163">
        <v>2</v>
      </c>
      <c r="B5" s="164" t="s">
        <v>20</v>
      </c>
      <c r="C5" s="165" t="s">
        <v>16</v>
      </c>
      <c r="D5" s="164" t="s">
        <v>21</v>
      </c>
      <c r="E5" s="165">
        <v>1</v>
      </c>
      <c r="F5" s="165" t="s">
        <v>12</v>
      </c>
      <c r="G5" s="165">
        <v>350</v>
      </c>
      <c r="H5" s="165">
        <f>E5*G5</f>
        <v>350</v>
      </c>
      <c r="I5" s="113"/>
      <c r="J5" s="17" t="s">
        <v>22</v>
      </c>
      <c r="K5" s="17" t="s">
        <v>23</v>
      </c>
    </row>
    <row r="6" spans="1:11" ht="60.75" x14ac:dyDescent="0.15">
      <c r="A6" s="163">
        <v>3</v>
      </c>
      <c r="B6" s="164" t="s">
        <v>24</v>
      </c>
      <c r="C6" s="165" t="s">
        <v>16</v>
      </c>
      <c r="D6" s="164" t="s">
        <v>25</v>
      </c>
      <c r="E6" s="165">
        <v>1</v>
      </c>
      <c r="F6" s="165" t="s">
        <v>12</v>
      </c>
      <c r="G6" s="165">
        <v>350</v>
      </c>
      <c r="H6" s="165">
        <f>E6*G6</f>
        <v>350</v>
      </c>
      <c r="I6" s="113"/>
      <c r="J6" s="17" t="s">
        <v>26</v>
      </c>
      <c r="K6" s="17" t="s">
        <v>27</v>
      </c>
    </row>
    <row r="7" spans="1:11" ht="141.75" x14ac:dyDescent="0.15">
      <c r="A7" s="163">
        <v>4</v>
      </c>
      <c r="B7" s="164" t="s">
        <v>28</v>
      </c>
      <c r="C7" s="165" t="s">
        <v>16</v>
      </c>
      <c r="D7" s="164" t="s">
        <v>29</v>
      </c>
      <c r="E7" s="165">
        <v>1</v>
      </c>
      <c r="F7" s="165" t="s">
        <v>30</v>
      </c>
      <c r="G7" s="165">
        <v>250</v>
      </c>
      <c r="H7" s="165">
        <f>E7*G7</f>
        <v>250</v>
      </c>
      <c r="I7" s="113"/>
      <c r="J7" s="17" t="s">
        <v>31</v>
      </c>
      <c r="K7" s="17" t="s">
        <v>32</v>
      </c>
    </row>
    <row r="8" spans="1:11" s="109" customFormat="1" ht="26.1" customHeight="1" x14ac:dyDescent="0.15">
      <c r="A8" s="166" t="s">
        <v>33</v>
      </c>
      <c r="B8" s="167" t="s">
        <v>34</v>
      </c>
      <c r="C8" s="168"/>
      <c r="D8" s="169"/>
      <c r="E8" s="168">
        <f>SUM(E9:E13)</f>
        <v>6</v>
      </c>
      <c r="F8" s="168"/>
      <c r="G8" s="168"/>
      <c r="H8" s="168">
        <f>SUM(H9:H13)</f>
        <v>970</v>
      </c>
      <c r="I8" s="112"/>
      <c r="J8" s="110"/>
      <c r="K8" s="111"/>
    </row>
    <row r="9" spans="1:11" ht="60.75" x14ac:dyDescent="0.15">
      <c r="A9" s="163">
        <v>1</v>
      </c>
      <c r="B9" s="164" t="s">
        <v>35</v>
      </c>
      <c r="C9" s="165" t="s">
        <v>16</v>
      </c>
      <c r="D9" s="164" t="s">
        <v>36</v>
      </c>
      <c r="E9" s="165">
        <v>2</v>
      </c>
      <c r="F9" s="165" t="s">
        <v>30</v>
      </c>
      <c r="G9" s="165">
        <v>60</v>
      </c>
      <c r="H9" s="165">
        <f>E9*G9</f>
        <v>120</v>
      </c>
      <c r="I9" s="113"/>
      <c r="J9" s="17" t="s">
        <v>37</v>
      </c>
      <c r="K9" s="150" t="s">
        <v>38</v>
      </c>
    </row>
    <row r="10" spans="1:11" ht="67.5" x14ac:dyDescent="0.15">
      <c r="A10" s="163">
        <v>2</v>
      </c>
      <c r="B10" s="164" t="s">
        <v>39</v>
      </c>
      <c r="C10" s="165" t="s">
        <v>16</v>
      </c>
      <c r="D10" s="164" t="s">
        <v>40</v>
      </c>
      <c r="E10" s="165">
        <v>1</v>
      </c>
      <c r="F10" s="165" t="s">
        <v>12</v>
      </c>
      <c r="G10" s="165">
        <v>150</v>
      </c>
      <c r="H10" s="165">
        <f>E10*G10</f>
        <v>150</v>
      </c>
      <c r="I10" s="113"/>
      <c r="J10" s="17" t="s">
        <v>41</v>
      </c>
      <c r="K10" s="150" t="s">
        <v>42</v>
      </c>
    </row>
    <row r="11" spans="1:11" ht="81" x14ac:dyDescent="0.15">
      <c r="A11" s="163">
        <v>3</v>
      </c>
      <c r="B11" s="164" t="s">
        <v>43</v>
      </c>
      <c r="C11" s="165" t="s">
        <v>16</v>
      </c>
      <c r="D11" s="164" t="s">
        <v>44</v>
      </c>
      <c r="E11" s="165">
        <v>1</v>
      </c>
      <c r="F11" s="165" t="s">
        <v>30</v>
      </c>
      <c r="G11" s="165">
        <v>180</v>
      </c>
      <c r="H11" s="165">
        <f>E11*G11</f>
        <v>180</v>
      </c>
      <c r="I11" s="113"/>
      <c r="J11" s="17" t="s">
        <v>45</v>
      </c>
      <c r="K11" s="150" t="s">
        <v>46</v>
      </c>
    </row>
    <row r="12" spans="1:11" ht="67.5" x14ac:dyDescent="0.15">
      <c r="A12" s="163">
        <v>4</v>
      </c>
      <c r="B12" s="164" t="s">
        <v>47</v>
      </c>
      <c r="C12" s="165" t="s">
        <v>11</v>
      </c>
      <c r="D12" s="164" t="s">
        <v>48</v>
      </c>
      <c r="E12" s="165">
        <v>1</v>
      </c>
      <c r="F12" s="165" t="s">
        <v>30</v>
      </c>
      <c r="G12" s="165">
        <v>200</v>
      </c>
      <c r="H12" s="165">
        <f>E12*G12</f>
        <v>200</v>
      </c>
      <c r="I12" s="113"/>
      <c r="J12" s="17" t="s">
        <v>49</v>
      </c>
      <c r="K12" s="150" t="s">
        <v>50</v>
      </c>
    </row>
    <row r="13" spans="1:11" ht="67.5" x14ac:dyDescent="0.15">
      <c r="A13" s="163">
        <v>5</v>
      </c>
      <c r="B13" s="164" t="s">
        <v>51</v>
      </c>
      <c r="C13" s="165" t="s">
        <v>16</v>
      </c>
      <c r="D13" s="164" t="s">
        <v>52</v>
      </c>
      <c r="E13" s="165">
        <v>1</v>
      </c>
      <c r="F13" s="165" t="s">
        <v>30</v>
      </c>
      <c r="G13" s="165">
        <v>320</v>
      </c>
      <c r="H13" s="165">
        <f>E13*G13</f>
        <v>320</v>
      </c>
      <c r="I13" s="113"/>
      <c r="J13" s="17" t="s">
        <v>53</v>
      </c>
      <c r="K13" s="150" t="s">
        <v>54</v>
      </c>
    </row>
    <row r="14" spans="1:11" s="109" customFormat="1" ht="26.1" customHeight="1" x14ac:dyDescent="0.15">
      <c r="A14" s="166" t="s">
        <v>55</v>
      </c>
      <c r="B14" s="167" t="s">
        <v>56</v>
      </c>
      <c r="C14" s="168"/>
      <c r="D14" s="169"/>
      <c r="E14" s="168">
        <f>SUM(E15:E20)</f>
        <v>6</v>
      </c>
      <c r="F14" s="168"/>
      <c r="G14" s="168"/>
      <c r="H14" s="168">
        <f>SUM(H15:H20)</f>
        <v>7500</v>
      </c>
      <c r="I14" s="112"/>
      <c r="J14" s="110"/>
      <c r="K14" s="111"/>
    </row>
    <row r="15" spans="1:11" ht="94.5" x14ac:dyDescent="0.15">
      <c r="A15" s="163">
        <v>1</v>
      </c>
      <c r="B15" s="164" t="s">
        <v>57</v>
      </c>
      <c r="C15" s="165" t="s">
        <v>11</v>
      </c>
      <c r="D15" s="164" t="s">
        <v>58</v>
      </c>
      <c r="E15" s="163">
        <v>1</v>
      </c>
      <c r="F15" s="165" t="s">
        <v>12</v>
      </c>
      <c r="G15" s="163">
        <v>200</v>
      </c>
      <c r="H15" s="165">
        <v>200</v>
      </c>
      <c r="I15" s="113"/>
      <c r="J15" s="17" t="s">
        <v>59</v>
      </c>
      <c r="K15" s="17" t="s">
        <v>60</v>
      </c>
    </row>
    <row r="16" spans="1:11" ht="81" x14ac:dyDescent="0.15">
      <c r="A16" s="163">
        <v>2</v>
      </c>
      <c r="B16" s="164" t="s">
        <v>57</v>
      </c>
      <c r="C16" s="165" t="s">
        <v>16</v>
      </c>
      <c r="D16" s="164" t="s">
        <v>61</v>
      </c>
      <c r="E16" s="163">
        <v>1</v>
      </c>
      <c r="F16" s="165" t="s">
        <v>12</v>
      </c>
      <c r="G16" s="163">
        <v>300</v>
      </c>
      <c r="H16" s="165">
        <f>E16*G16</f>
        <v>300</v>
      </c>
      <c r="I16" s="113"/>
      <c r="J16" s="17" t="s">
        <v>59</v>
      </c>
      <c r="K16" s="17" t="s">
        <v>62</v>
      </c>
    </row>
    <row r="17" spans="1:19" ht="81" x14ac:dyDescent="0.15">
      <c r="A17" s="163">
        <v>3</v>
      </c>
      <c r="B17" s="164" t="s">
        <v>63</v>
      </c>
      <c r="C17" s="165" t="s">
        <v>11</v>
      </c>
      <c r="D17" s="164" t="s">
        <v>64</v>
      </c>
      <c r="E17" s="165">
        <v>1</v>
      </c>
      <c r="F17" s="165" t="s">
        <v>12</v>
      </c>
      <c r="G17" s="163">
        <v>2000</v>
      </c>
      <c r="H17" s="165">
        <f>E17*G17</f>
        <v>2000</v>
      </c>
      <c r="I17" s="113"/>
      <c r="J17" s="17" t="s">
        <v>65</v>
      </c>
      <c r="K17" s="17" t="s">
        <v>66</v>
      </c>
    </row>
    <row r="18" spans="1:19" ht="108" x14ac:dyDescent="0.15">
      <c r="A18" s="163">
        <v>4</v>
      </c>
      <c r="B18" s="164" t="s">
        <v>67</v>
      </c>
      <c r="C18" s="165" t="s">
        <v>16</v>
      </c>
      <c r="D18" s="164" t="s">
        <v>68</v>
      </c>
      <c r="E18" s="165">
        <v>1</v>
      </c>
      <c r="F18" s="165" t="s">
        <v>12</v>
      </c>
      <c r="G18" s="163">
        <v>1100</v>
      </c>
      <c r="H18" s="165">
        <f>E18*G18</f>
        <v>1100</v>
      </c>
      <c r="I18" s="113"/>
      <c r="J18" s="17" t="s">
        <v>69</v>
      </c>
      <c r="K18" s="150" t="s">
        <v>70</v>
      </c>
    </row>
    <row r="19" spans="1:19" ht="148.5" x14ac:dyDescent="0.15">
      <c r="A19" s="163">
        <v>5</v>
      </c>
      <c r="B19" s="164" t="s">
        <v>71</v>
      </c>
      <c r="C19" s="165" t="s">
        <v>11</v>
      </c>
      <c r="D19" s="164" t="s">
        <v>72</v>
      </c>
      <c r="E19" s="163">
        <v>1</v>
      </c>
      <c r="F19" s="165" t="s">
        <v>12</v>
      </c>
      <c r="G19" s="163">
        <v>1300</v>
      </c>
      <c r="H19" s="165">
        <v>1300</v>
      </c>
      <c r="I19" s="113"/>
      <c r="J19" s="17" t="s">
        <v>65</v>
      </c>
      <c r="K19" s="17" t="s">
        <v>73</v>
      </c>
    </row>
    <row r="20" spans="1:19" ht="108" x14ac:dyDescent="0.15">
      <c r="A20" s="163">
        <v>6</v>
      </c>
      <c r="B20" s="164" t="s">
        <v>74</v>
      </c>
      <c r="C20" s="165" t="s">
        <v>16</v>
      </c>
      <c r="D20" s="164" t="s">
        <v>75</v>
      </c>
      <c r="E20" s="163">
        <v>1</v>
      </c>
      <c r="F20" s="165" t="s">
        <v>12</v>
      </c>
      <c r="G20" s="163">
        <v>2600</v>
      </c>
      <c r="H20" s="165">
        <f>E20*G20</f>
        <v>2600</v>
      </c>
      <c r="I20" s="113"/>
      <c r="J20" s="17" t="s">
        <v>65</v>
      </c>
      <c r="K20" s="17" t="s">
        <v>76</v>
      </c>
    </row>
    <row r="21" spans="1:19" s="109" customFormat="1" ht="26.1" customHeight="1" x14ac:dyDescent="0.15">
      <c r="A21" s="166" t="s">
        <v>77</v>
      </c>
      <c r="B21" s="169" t="s">
        <v>78</v>
      </c>
      <c r="C21" s="168"/>
      <c r="D21" s="168"/>
      <c r="E21" s="168">
        <f>SUM(E22:E27)</f>
        <v>6</v>
      </c>
      <c r="F21" s="166"/>
      <c r="G21" s="168"/>
      <c r="H21" s="168">
        <f>SUM(H22:H27)</f>
        <v>1850</v>
      </c>
      <c r="I21" s="112"/>
      <c r="J21" s="110"/>
      <c r="K21" s="111"/>
    </row>
    <row r="22" spans="1:19" ht="148.5" x14ac:dyDescent="0.15">
      <c r="A22" s="163">
        <v>1</v>
      </c>
      <c r="B22" s="164" t="s">
        <v>79</v>
      </c>
      <c r="C22" s="165" t="s">
        <v>16</v>
      </c>
      <c r="D22" s="170" t="s">
        <v>80</v>
      </c>
      <c r="E22" s="165">
        <v>1</v>
      </c>
      <c r="F22" s="165" t="s">
        <v>30</v>
      </c>
      <c r="G22" s="165">
        <v>120</v>
      </c>
      <c r="H22" s="165">
        <f t="shared" ref="H22:H27" si="0">E22*G22</f>
        <v>120</v>
      </c>
      <c r="I22" s="113"/>
      <c r="J22" s="17" t="s">
        <v>81</v>
      </c>
      <c r="K22" s="151" t="s">
        <v>82</v>
      </c>
    </row>
    <row r="23" spans="1:19" ht="121.5" x14ac:dyDescent="0.15">
      <c r="A23" s="163">
        <v>2</v>
      </c>
      <c r="B23" s="164" t="s">
        <v>83</v>
      </c>
      <c r="C23" s="165" t="s">
        <v>11</v>
      </c>
      <c r="D23" s="164" t="s">
        <v>84</v>
      </c>
      <c r="E23" s="165">
        <v>1</v>
      </c>
      <c r="F23" s="165" t="s">
        <v>30</v>
      </c>
      <c r="G23" s="165">
        <v>150</v>
      </c>
      <c r="H23" s="165">
        <f t="shared" si="0"/>
        <v>150</v>
      </c>
      <c r="I23" s="113"/>
      <c r="J23" s="17" t="s">
        <v>85</v>
      </c>
      <c r="K23" s="17" t="s">
        <v>86</v>
      </c>
    </row>
    <row r="24" spans="1:19" ht="67.5" x14ac:dyDescent="0.15">
      <c r="A24" s="163">
        <v>3</v>
      </c>
      <c r="B24" s="164" t="s">
        <v>87</v>
      </c>
      <c r="C24" s="165" t="s">
        <v>16</v>
      </c>
      <c r="D24" s="170" t="s">
        <v>88</v>
      </c>
      <c r="E24" s="165">
        <v>1</v>
      </c>
      <c r="F24" s="165" t="s">
        <v>12</v>
      </c>
      <c r="G24" s="165">
        <v>180</v>
      </c>
      <c r="H24" s="165">
        <f t="shared" si="0"/>
        <v>180</v>
      </c>
      <c r="I24" s="113"/>
      <c r="J24" s="17" t="s">
        <v>89</v>
      </c>
      <c r="K24" s="17" t="s">
        <v>90</v>
      </c>
    </row>
    <row r="25" spans="1:19" ht="189" x14ac:dyDescent="0.15">
      <c r="A25" s="163">
        <v>4</v>
      </c>
      <c r="B25" s="164" t="s">
        <v>91</v>
      </c>
      <c r="C25" s="165" t="s">
        <v>16</v>
      </c>
      <c r="D25" s="164" t="s">
        <v>92</v>
      </c>
      <c r="E25" s="165">
        <v>1</v>
      </c>
      <c r="F25" s="165" t="s">
        <v>30</v>
      </c>
      <c r="G25" s="165">
        <v>250</v>
      </c>
      <c r="H25" s="165">
        <f t="shared" si="0"/>
        <v>250</v>
      </c>
      <c r="I25" s="113"/>
      <c r="J25" s="17" t="s">
        <v>93</v>
      </c>
      <c r="K25" s="151" t="s">
        <v>94</v>
      </c>
    </row>
    <row r="26" spans="1:19" ht="148.5" x14ac:dyDescent="0.15">
      <c r="A26" s="163">
        <v>5</v>
      </c>
      <c r="B26" s="164" t="s">
        <v>95</v>
      </c>
      <c r="C26" s="165" t="s">
        <v>16</v>
      </c>
      <c r="D26" s="170" t="s">
        <v>96</v>
      </c>
      <c r="E26" s="165">
        <v>1</v>
      </c>
      <c r="F26" s="165" t="s">
        <v>30</v>
      </c>
      <c r="G26" s="165">
        <v>300</v>
      </c>
      <c r="H26" s="165">
        <f t="shared" si="0"/>
        <v>300</v>
      </c>
      <c r="I26" s="113"/>
      <c r="J26" s="17" t="s">
        <v>97</v>
      </c>
      <c r="K26" s="152" t="s">
        <v>98</v>
      </c>
      <c r="L26" s="114"/>
      <c r="M26" s="114"/>
      <c r="N26" s="114"/>
      <c r="O26" s="114"/>
      <c r="P26" s="114"/>
      <c r="Q26" s="114"/>
      <c r="R26" s="114"/>
      <c r="S26" s="114"/>
    </row>
    <row r="27" spans="1:19" ht="94.5" x14ac:dyDescent="0.15">
      <c r="A27" s="163">
        <v>6</v>
      </c>
      <c r="B27" s="164" t="s">
        <v>99</v>
      </c>
      <c r="C27" s="165" t="s">
        <v>11</v>
      </c>
      <c r="D27" s="164" t="s">
        <v>100</v>
      </c>
      <c r="E27" s="165">
        <v>1</v>
      </c>
      <c r="F27" s="165" t="s">
        <v>30</v>
      </c>
      <c r="G27" s="165">
        <v>850</v>
      </c>
      <c r="H27" s="165">
        <f t="shared" si="0"/>
        <v>850</v>
      </c>
      <c r="I27" s="113"/>
      <c r="J27" s="17" t="s">
        <v>101</v>
      </c>
      <c r="K27" s="17" t="s">
        <v>102</v>
      </c>
      <c r="L27" s="114"/>
      <c r="M27" s="114"/>
      <c r="N27" s="114"/>
      <c r="O27" s="114"/>
      <c r="P27" s="114"/>
      <c r="Q27" s="114"/>
      <c r="R27" s="114"/>
      <c r="S27" s="114"/>
    </row>
    <row r="28" spans="1:19" s="109" customFormat="1" ht="26.1" customHeight="1" x14ac:dyDescent="0.15">
      <c r="A28" s="166" t="s">
        <v>103</v>
      </c>
      <c r="B28" s="169" t="s">
        <v>104</v>
      </c>
      <c r="C28" s="168"/>
      <c r="D28" s="169"/>
      <c r="E28" s="168">
        <v>1</v>
      </c>
      <c r="F28" s="168"/>
      <c r="G28" s="168"/>
      <c r="H28" s="168">
        <v>100</v>
      </c>
      <c r="I28" s="112"/>
      <c r="J28" s="110"/>
      <c r="K28" s="111"/>
      <c r="L28" s="115"/>
      <c r="M28" s="115"/>
      <c r="N28" s="115"/>
      <c r="O28" s="115"/>
      <c r="P28" s="115"/>
      <c r="Q28" s="115"/>
      <c r="R28" s="115"/>
      <c r="S28" s="115"/>
    </row>
    <row r="29" spans="1:19" ht="101.25" x14ac:dyDescent="0.15">
      <c r="A29" s="163">
        <v>1</v>
      </c>
      <c r="B29" s="164" t="s">
        <v>105</v>
      </c>
      <c r="C29" s="165" t="s">
        <v>16</v>
      </c>
      <c r="D29" s="170" t="s">
        <v>106</v>
      </c>
      <c r="E29" s="165">
        <v>1</v>
      </c>
      <c r="F29" s="165" t="s">
        <v>12</v>
      </c>
      <c r="G29" s="165">
        <v>100</v>
      </c>
      <c r="H29" s="165">
        <f>E29*G29</f>
        <v>100</v>
      </c>
      <c r="I29" s="113"/>
      <c r="J29" s="17" t="s">
        <v>107</v>
      </c>
      <c r="K29" s="17" t="s">
        <v>108</v>
      </c>
      <c r="L29" s="114"/>
      <c r="M29" s="114"/>
      <c r="N29" s="114"/>
      <c r="O29" s="114"/>
      <c r="P29" s="114"/>
      <c r="Q29" s="114"/>
      <c r="R29" s="114"/>
      <c r="S29" s="114"/>
    </row>
    <row r="30" spans="1:19" s="109" customFormat="1" ht="26.1" customHeight="1" x14ac:dyDescent="0.15">
      <c r="A30" s="166" t="s">
        <v>109</v>
      </c>
      <c r="B30" s="169" t="s">
        <v>110</v>
      </c>
      <c r="C30" s="168"/>
      <c r="D30" s="171"/>
      <c r="E30" s="168">
        <f>SUM(E31:E47)</f>
        <v>19</v>
      </c>
      <c r="F30" s="166"/>
      <c r="G30" s="168"/>
      <c r="H30" s="168">
        <f>SUM(H31:H47)</f>
        <v>4780</v>
      </c>
      <c r="I30" s="112"/>
      <c r="J30" s="110"/>
      <c r="K30" s="111"/>
    </row>
    <row r="31" spans="1:19" ht="162" x14ac:dyDescent="0.15">
      <c r="A31" s="165">
        <v>1</v>
      </c>
      <c r="B31" s="164" t="s">
        <v>111</v>
      </c>
      <c r="C31" s="165" t="s">
        <v>16</v>
      </c>
      <c r="D31" s="164" t="s">
        <v>112</v>
      </c>
      <c r="E31" s="165">
        <v>1</v>
      </c>
      <c r="F31" s="165" t="s">
        <v>12</v>
      </c>
      <c r="G31" s="165">
        <v>110</v>
      </c>
      <c r="H31" s="165">
        <f>E31*G31</f>
        <v>110</v>
      </c>
      <c r="I31" s="113"/>
      <c r="J31" s="153" t="s">
        <v>113</v>
      </c>
      <c r="K31" s="153" t="s">
        <v>114</v>
      </c>
    </row>
    <row r="32" spans="1:19" ht="81" x14ac:dyDescent="0.15">
      <c r="A32" s="165">
        <v>2</v>
      </c>
      <c r="B32" s="164" t="s">
        <v>115</v>
      </c>
      <c r="C32" s="165" t="s">
        <v>16</v>
      </c>
      <c r="D32" s="164" t="s">
        <v>116</v>
      </c>
      <c r="E32" s="165">
        <v>1</v>
      </c>
      <c r="F32" s="165" t="s">
        <v>12</v>
      </c>
      <c r="G32" s="165">
        <v>150</v>
      </c>
      <c r="H32" s="165">
        <f>E32*G32</f>
        <v>150</v>
      </c>
      <c r="I32" s="113"/>
      <c r="J32" s="153" t="s">
        <v>117</v>
      </c>
      <c r="K32" s="153" t="s">
        <v>118</v>
      </c>
    </row>
    <row r="33" spans="1:11" ht="94.5" x14ac:dyDescent="0.15">
      <c r="A33" s="165">
        <v>3</v>
      </c>
      <c r="B33" s="164" t="s">
        <v>119</v>
      </c>
      <c r="C33" s="165" t="s">
        <v>16</v>
      </c>
      <c r="D33" s="164" t="s">
        <v>120</v>
      </c>
      <c r="E33" s="165">
        <v>1</v>
      </c>
      <c r="F33" s="165" t="s">
        <v>12</v>
      </c>
      <c r="G33" s="165">
        <v>150</v>
      </c>
      <c r="H33" s="165">
        <f>E33*G33</f>
        <v>150</v>
      </c>
      <c r="I33" s="113"/>
      <c r="J33" s="153" t="s">
        <v>121</v>
      </c>
      <c r="K33" s="153" t="s">
        <v>122</v>
      </c>
    </row>
    <row r="34" spans="1:11" ht="202.5" x14ac:dyDescent="0.15">
      <c r="A34" s="165">
        <v>4</v>
      </c>
      <c r="B34" s="164" t="s">
        <v>123</v>
      </c>
      <c r="C34" s="165" t="s">
        <v>16</v>
      </c>
      <c r="D34" s="164" t="s">
        <v>124</v>
      </c>
      <c r="E34" s="165">
        <v>1</v>
      </c>
      <c r="F34" s="165" t="s">
        <v>12</v>
      </c>
      <c r="G34" s="165">
        <v>150</v>
      </c>
      <c r="H34" s="165">
        <f>E34*G34</f>
        <v>150</v>
      </c>
      <c r="I34" s="113"/>
      <c r="J34" s="153" t="s">
        <v>125</v>
      </c>
      <c r="K34" s="153" t="s">
        <v>126</v>
      </c>
    </row>
    <row r="35" spans="1:11" ht="108" x14ac:dyDescent="0.15">
      <c r="A35" s="165">
        <v>5</v>
      </c>
      <c r="B35" s="164" t="s">
        <v>127</v>
      </c>
      <c r="C35" s="165" t="s">
        <v>11</v>
      </c>
      <c r="D35" s="164" t="s">
        <v>128</v>
      </c>
      <c r="E35" s="165">
        <v>1</v>
      </c>
      <c r="F35" s="165" t="s">
        <v>12</v>
      </c>
      <c r="G35" s="165">
        <v>200</v>
      </c>
      <c r="H35" s="165">
        <f t="shared" ref="H35:H47" si="1">E35*G35</f>
        <v>200</v>
      </c>
      <c r="I35" s="113"/>
      <c r="J35" s="153" t="s">
        <v>129</v>
      </c>
      <c r="K35" s="153" t="s">
        <v>130</v>
      </c>
    </row>
    <row r="36" spans="1:11" ht="108" x14ac:dyDescent="0.15">
      <c r="A36" s="165">
        <v>6</v>
      </c>
      <c r="B36" s="164" t="s">
        <v>131</v>
      </c>
      <c r="C36" s="165" t="s">
        <v>16</v>
      </c>
      <c r="D36" s="164" t="s">
        <v>132</v>
      </c>
      <c r="E36" s="165">
        <v>1</v>
      </c>
      <c r="F36" s="165" t="s">
        <v>12</v>
      </c>
      <c r="G36" s="165">
        <v>200</v>
      </c>
      <c r="H36" s="165">
        <f t="shared" si="1"/>
        <v>200</v>
      </c>
      <c r="I36" s="113"/>
      <c r="J36" s="153" t="s">
        <v>133</v>
      </c>
      <c r="K36" s="153" t="s">
        <v>134</v>
      </c>
    </row>
    <row r="37" spans="1:11" ht="94.5" x14ac:dyDescent="0.15">
      <c r="A37" s="165">
        <v>7</v>
      </c>
      <c r="B37" s="164" t="s">
        <v>135</v>
      </c>
      <c r="C37" s="165" t="s">
        <v>16</v>
      </c>
      <c r="D37" s="164" t="s">
        <v>136</v>
      </c>
      <c r="E37" s="165">
        <v>1</v>
      </c>
      <c r="F37" s="165" t="s">
        <v>12</v>
      </c>
      <c r="G37" s="165">
        <v>220</v>
      </c>
      <c r="H37" s="165">
        <f t="shared" si="1"/>
        <v>220</v>
      </c>
      <c r="I37" s="113"/>
      <c r="J37" s="153" t="s">
        <v>137</v>
      </c>
      <c r="K37" s="153" t="s">
        <v>138</v>
      </c>
    </row>
    <row r="38" spans="1:11" ht="121.5" x14ac:dyDescent="0.15">
      <c r="A38" s="165">
        <v>8</v>
      </c>
      <c r="B38" s="164" t="s">
        <v>139</v>
      </c>
      <c r="C38" s="165" t="s">
        <v>16</v>
      </c>
      <c r="D38" s="164" t="s">
        <v>140</v>
      </c>
      <c r="E38" s="165">
        <v>1</v>
      </c>
      <c r="F38" s="165" t="s">
        <v>30</v>
      </c>
      <c r="G38" s="165">
        <v>260</v>
      </c>
      <c r="H38" s="165">
        <f t="shared" si="1"/>
        <v>260</v>
      </c>
      <c r="I38" s="113"/>
      <c r="J38" s="153" t="s">
        <v>141</v>
      </c>
      <c r="K38" s="153" t="s">
        <v>142</v>
      </c>
    </row>
    <row r="39" spans="1:11" ht="202.5" x14ac:dyDescent="0.15">
      <c r="A39" s="165">
        <v>9</v>
      </c>
      <c r="B39" s="164" t="s">
        <v>143</v>
      </c>
      <c r="C39" s="165" t="s">
        <v>16</v>
      </c>
      <c r="D39" s="164" t="s">
        <v>144</v>
      </c>
      <c r="E39" s="165">
        <v>1</v>
      </c>
      <c r="F39" s="165" t="s">
        <v>30</v>
      </c>
      <c r="G39" s="165">
        <v>300</v>
      </c>
      <c r="H39" s="165">
        <f t="shared" si="1"/>
        <v>300</v>
      </c>
      <c r="I39" s="113"/>
      <c r="J39" s="153" t="s">
        <v>145</v>
      </c>
      <c r="K39" s="153" t="s">
        <v>146</v>
      </c>
    </row>
    <row r="40" spans="1:11" ht="94.5" x14ac:dyDescent="0.15">
      <c r="A40" s="165">
        <v>10</v>
      </c>
      <c r="B40" s="164" t="s">
        <v>147</v>
      </c>
      <c r="C40" s="165" t="s">
        <v>16</v>
      </c>
      <c r="D40" s="164" t="s">
        <v>148</v>
      </c>
      <c r="E40" s="165">
        <v>1</v>
      </c>
      <c r="F40" s="165" t="s">
        <v>12</v>
      </c>
      <c r="G40" s="165">
        <v>400</v>
      </c>
      <c r="H40" s="165">
        <f t="shared" si="1"/>
        <v>400</v>
      </c>
      <c r="I40" s="113"/>
      <c r="J40" s="153" t="s">
        <v>149</v>
      </c>
      <c r="K40" s="153" t="s">
        <v>150</v>
      </c>
    </row>
    <row r="41" spans="1:11" ht="148.5" x14ac:dyDescent="0.15">
      <c r="A41" s="165">
        <v>11</v>
      </c>
      <c r="B41" s="164" t="s">
        <v>151</v>
      </c>
      <c r="C41" s="165" t="s">
        <v>11</v>
      </c>
      <c r="D41" s="164" t="s">
        <v>152</v>
      </c>
      <c r="E41" s="165">
        <v>2</v>
      </c>
      <c r="F41" s="163" t="s">
        <v>12</v>
      </c>
      <c r="G41" s="165">
        <v>200</v>
      </c>
      <c r="H41" s="165">
        <f t="shared" si="1"/>
        <v>400</v>
      </c>
      <c r="I41" s="113"/>
      <c r="J41" s="153" t="s">
        <v>153</v>
      </c>
      <c r="K41" s="153" t="s">
        <v>154</v>
      </c>
    </row>
    <row r="42" spans="1:11" ht="94.5" x14ac:dyDescent="0.15">
      <c r="A42" s="165">
        <v>12</v>
      </c>
      <c r="B42" s="164" t="s">
        <v>155</v>
      </c>
      <c r="C42" s="165" t="s">
        <v>16</v>
      </c>
      <c r="D42" s="164" t="s">
        <v>156</v>
      </c>
      <c r="E42" s="165">
        <v>1</v>
      </c>
      <c r="F42" s="165" t="s">
        <v>30</v>
      </c>
      <c r="G42" s="165">
        <v>450</v>
      </c>
      <c r="H42" s="165">
        <f t="shared" si="1"/>
        <v>450</v>
      </c>
      <c r="I42" s="113"/>
      <c r="J42" s="153" t="s">
        <v>157</v>
      </c>
      <c r="K42" s="153" t="s">
        <v>158</v>
      </c>
    </row>
    <row r="43" spans="1:11" ht="135" x14ac:dyDescent="0.15">
      <c r="A43" s="165">
        <v>13</v>
      </c>
      <c r="B43" s="164" t="s">
        <v>159</v>
      </c>
      <c r="C43" s="165" t="s">
        <v>16</v>
      </c>
      <c r="D43" s="164" t="s">
        <v>160</v>
      </c>
      <c r="E43" s="165">
        <v>1</v>
      </c>
      <c r="F43" s="165" t="s">
        <v>12</v>
      </c>
      <c r="G43" s="165">
        <v>450</v>
      </c>
      <c r="H43" s="165">
        <f t="shared" si="1"/>
        <v>450</v>
      </c>
      <c r="I43" s="113"/>
      <c r="J43" s="153" t="s">
        <v>161</v>
      </c>
      <c r="K43" s="153" t="s">
        <v>162</v>
      </c>
    </row>
    <row r="44" spans="1:11" ht="162" x14ac:dyDescent="0.15">
      <c r="A44" s="165">
        <v>14</v>
      </c>
      <c r="B44" s="164" t="s">
        <v>163</v>
      </c>
      <c r="C44" s="165" t="s">
        <v>16</v>
      </c>
      <c r="D44" s="164" t="s">
        <v>164</v>
      </c>
      <c r="E44" s="165">
        <v>1</v>
      </c>
      <c r="F44" s="165" t="s">
        <v>30</v>
      </c>
      <c r="G44" s="165">
        <v>480</v>
      </c>
      <c r="H44" s="165">
        <f t="shared" si="1"/>
        <v>480</v>
      </c>
      <c r="I44" s="113"/>
      <c r="J44" s="153" t="s">
        <v>165</v>
      </c>
      <c r="K44" s="153" t="s">
        <v>166</v>
      </c>
    </row>
    <row r="45" spans="1:11" ht="148.5" x14ac:dyDescent="0.15">
      <c r="A45" s="165">
        <v>15</v>
      </c>
      <c r="B45" s="164" t="s">
        <v>167</v>
      </c>
      <c r="C45" s="165" t="s">
        <v>16</v>
      </c>
      <c r="D45" s="164" t="s">
        <v>168</v>
      </c>
      <c r="E45" s="165">
        <v>2</v>
      </c>
      <c r="F45" s="165" t="s">
        <v>12</v>
      </c>
      <c r="G45" s="165">
        <v>250</v>
      </c>
      <c r="H45" s="165">
        <f t="shared" si="1"/>
        <v>500</v>
      </c>
      <c r="I45" s="113"/>
      <c r="J45" s="153" t="s">
        <v>169</v>
      </c>
      <c r="K45" s="153" t="s">
        <v>170</v>
      </c>
    </row>
    <row r="46" spans="1:11" ht="94.5" x14ac:dyDescent="0.15">
      <c r="A46" s="165">
        <v>16</v>
      </c>
      <c r="B46" s="164" t="s">
        <v>171</v>
      </c>
      <c r="C46" s="165" t="s">
        <v>16</v>
      </c>
      <c r="D46" s="164" t="s">
        <v>172</v>
      </c>
      <c r="E46" s="165">
        <v>1</v>
      </c>
      <c r="F46" s="165" t="s">
        <v>30</v>
      </c>
      <c r="G46" s="165">
        <v>180</v>
      </c>
      <c r="H46" s="165">
        <f t="shared" si="1"/>
        <v>180</v>
      </c>
      <c r="I46" s="113"/>
      <c r="J46" s="153" t="s">
        <v>173</v>
      </c>
      <c r="K46" s="153" t="s">
        <v>174</v>
      </c>
    </row>
    <row r="47" spans="1:11" ht="81" x14ac:dyDescent="0.15">
      <c r="A47" s="165">
        <v>17</v>
      </c>
      <c r="B47" s="164" t="s">
        <v>175</v>
      </c>
      <c r="C47" s="165" t="s">
        <v>16</v>
      </c>
      <c r="D47" s="164" t="s">
        <v>176</v>
      </c>
      <c r="E47" s="163">
        <v>1</v>
      </c>
      <c r="F47" s="165" t="s">
        <v>30</v>
      </c>
      <c r="G47" s="165">
        <v>180</v>
      </c>
      <c r="H47" s="165">
        <f t="shared" si="1"/>
        <v>180</v>
      </c>
      <c r="I47" s="113"/>
      <c r="J47" s="153" t="s">
        <v>177</v>
      </c>
      <c r="K47" s="153" t="s">
        <v>178</v>
      </c>
    </row>
    <row r="48" spans="1:11" s="109" customFormat="1" ht="26.1" customHeight="1" x14ac:dyDescent="0.15">
      <c r="A48" s="168" t="s">
        <v>179</v>
      </c>
      <c r="B48" s="167" t="s">
        <v>180</v>
      </c>
      <c r="C48" s="168"/>
      <c r="D48" s="169"/>
      <c r="E48" s="168">
        <f>E49</f>
        <v>1</v>
      </c>
      <c r="F48" s="168"/>
      <c r="G48" s="168"/>
      <c r="H48" s="168">
        <f>H49</f>
        <v>11700</v>
      </c>
      <c r="I48" s="112"/>
      <c r="J48" s="110"/>
      <c r="K48" s="111"/>
    </row>
    <row r="49" spans="1:11" ht="21" customHeight="1" x14ac:dyDescent="0.15">
      <c r="A49" s="163">
        <v>1</v>
      </c>
      <c r="B49" s="164" t="s">
        <v>181</v>
      </c>
      <c r="C49" s="165" t="s">
        <v>11</v>
      </c>
      <c r="D49" s="164" t="s">
        <v>182</v>
      </c>
      <c r="E49" s="165">
        <v>1</v>
      </c>
      <c r="F49" s="165" t="s">
        <v>12</v>
      </c>
      <c r="G49" s="165">
        <v>11700</v>
      </c>
      <c r="H49" s="165">
        <f>E49*G49</f>
        <v>11700</v>
      </c>
      <c r="I49" s="113"/>
      <c r="J49" s="17"/>
      <c r="K49" s="154"/>
    </row>
    <row r="50" spans="1:11" s="109" customFormat="1" ht="26.1" customHeight="1" x14ac:dyDescent="0.15">
      <c r="A50" s="166" t="s">
        <v>183</v>
      </c>
      <c r="B50" s="167" t="s">
        <v>184</v>
      </c>
      <c r="C50" s="168"/>
      <c r="D50" s="171"/>
      <c r="E50" s="168">
        <f>SUM(E51:E54)</f>
        <v>4</v>
      </c>
      <c r="F50" s="166"/>
      <c r="G50" s="168"/>
      <c r="H50" s="168">
        <f>SUM(H51:H54)</f>
        <v>1840</v>
      </c>
      <c r="I50" s="112"/>
      <c r="J50" s="110"/>
      <c r="K50" s="111"/>
    </row>
    <row r="51" spans="1:11" ht="67.5" x14ac:dyDescent="0.15">
      <c r="A51" s="163">
        <v>1</v>
      </c>
      <c r="B51" s="164" t="s">
        <v>185</v>
      </c>
      <c r="C51" s="165" t="s">
        <v>16</v>
      </c>
      <c r="D51" s="164" t="s">
        <v>186</v>
      </c>
      <c r="E51" s="165">
        <v>1</v>
      </c>
      <c r="F51" s="163" t="s">
        <v>12</v>
      </c>
      <c r="G51" s="165">
        <v>180</v>
      </c>
      <c r="H51" s="165">
        <f>E51*G51</f>
        <v>180</v>
      </c>
      <c r="I51" s="113"/>
      <c r="J51" s="17" t="s">
        <v>187</v>
      </c>
      <c r="K51" s="17" t="s">
        <v>188</v>
      </c>
    </row>
    <row r="52" spans="1:11" ht="135" x14ac:dyDescent="0.15">
      <c r="A52" s="163">
        <v>2</v>
      </c>
      <c r="B52" s="164" t="s">
        <v>189</v>
      </c>
      <c r="C52" s="165" t="s">
        <v>16</v>
      </c>
      <c r="D52" s="164" t="s">
        <v>190</v>
      </c>
      <c r="E52" s="165">
        <v>1</v>
      </c>
      <c r="F52" s="165" t="s">
        <v>30</v>
      </c>
      <c r="G52" s="165">
        <v>380</v>
      </c>
      <c r="H52" s="165">
        <f>E52*G52</f>
        <v>380</v>
      </c>
      <c r="I52" s="113"/>
      <c r="J52" s="17" t="s">
        <v>191</v>
      </c>
      <c r="K52" s="17" t="s">
        <v>192</v>
      </c>
    </row>
    <row r="53" spans="1:11" ht="150" x14ac:dyDescent="0.15">
      <c r="A53" s="163">
        <v>3</v>
      </c>
      <c r="B53" s="164" t="s">
        <v>193</v>
      </c>
      <c r="C53" s="165" t="s">
        <v>16</v>
      </c>
      <c r="D53" s="164" t="s">
        <v>194</v>
      </c>
      <c r="E53" s="165">
        <v>1</v>
      </c>
      <c r="F53" s="165" t="s">
        <v>30</v>
      </c>
      <c r="G53" s="165">
        <v>430</v>
      </c>
      <c r="H53" s="165">
        <f>E53*G53</f>
        <v>430</v>
      </c>
      <c r="I53" s="113"/>
      <c r="J53" s="152" t="s">
        <v>195</v>
      </c>
      <c r="K53" s="152" t="s">
        <v>196</v>
      </c>
    </row>
    <row r="54" spans="1:11" ht="189" x14ac:dyDescent="0.15">
      <c r="A54" s="163">
        <v>4</v>
      </c>
      <c r="B54" s="164" t="s">
        <v>197</v>
      </c>
      <c r="C54" s="165" t="s">
        <v>16</v>
      </c>
      <c r="D54" s="164" t="s">
        <v>198</v>
      </c>
      <c r="E54" s="165">
        <v>1</v>
      </c>
      <c r="F54" s="165" t="s">
        <v>30</v>
      </c>
      <c r="G54" s="165">
        <v>850</v>
      </c>
      <c r="H54" s="165">
        <f>E54*G54</f>
        <v>850</v>
      </c>
      <c r="I54" s="113"/>
      <c r="J54" s="155" t="s">
        <v>199</v>
      </c>
      <c r="K54" s="152" t="s">
        <v>200</v>
      </c>
    </row>
    <row r="55" spans="1:11" s="109" customFormat="1" ht="26.1" customHeight="1" x14ac:dyDescent="0.15">
      <c r="A55" s="166" t="s">
        <v>201</v>
      </c>
      <c r="B55" s="169" t="s">
        <v>202</v>
      </c>
      <c r="C55" s="168"/>
      <c r="D55" s="169"/>
      <c r="E55" s="168">
        <f>E56</f>
        <v>1</v>
      </c>
      <c r="F55" s="168"/>
      <c r="G55" s="168"/>
      <c r="H55" s="168">
        <f>H56</f>
        <v>350</v>
      </c>
      <c r="I55" s="112"/>
      <c r="J55" s="110"/>
      <c r="K55" s="111"/>
    </row>
    <row r="56" spans="1:11" ht="40.5" x14ac:dyDescent="0.15">
      <c r="A56" s="163">
        <v>1</v>
      </c>
      <c r="B56" s="164" t="s">
        <v>203</v>
      </c>
      <c r="C56" s="165" t="s">
        <v>11</v>
      </c>
      <c r="D56" s="164" t="s">
        <v>204</v>
      </c>
      <c r="E56" s="165">
        <v>1</v>
      </c>
      <c r="F56" s="165" t="s">
        <v>30</v>
      </c>
      <c r="G56" s="165">
        <v>350</v>
      </c>
      <c r="H56" s="165">
        <f>E56*G56</f>
        <v>350</v>
      </c>
      <c r="I56" s="113"/>
      <c r="J56" s="17" t="s">
        <v>205</v>
      </c>
      <c r="K56" s="17" t="s">
        <v>206</v>
      </c>
    </row>
    <row r="57" spans="1:11" s="109" customFormat="1" ht="26.1" customHeight="1" x14ac:dyDescent="0.15">
      <c r="A57" s="166" t="s">
        <v>207</v>
      </c>
      <c r="B57" s="169" t="s">
        <v>208</v>
      </c>
      <c r="C57" s="168"/>
      <c r="D57" s="169"/>
      <c r="E57" s="168">
        <f>SUM(E58:E59)</f>
        <v>2</v>
      </c>
      <c r="F57" s="168"/>
      <c r="G57" s="168"/>
      <c r="H57" s="168">
        <f>SUM(H58:H59)</f>
        <v>400</v>
      </c>
      <c r="I57" s="112"/>
      <c r="J57" s="110"/>
      <c r="K57" s="111"/>
    </row>
    <row r="58" spans="1:11" ht="101.25" x14ac:dyDescent="0.15">
      <c r="A58" s="163">
        <v>1</v>
      </c>
      <c r="B58" s="164" t="s">
        <v>209</v>
      </c>
      <c r="C58" s="165" t="s">
        <v>16</v>
      </c>
      <c r="D58" s="164" t="s">
        <v>210</v>
      </c>
      <c r="E58" s="165">
        <v>1</v>
      </c>
      <c r="F58" s="165" t="s">
        <v>30</v>
      </c>
      <c r="G58" s="165">
        <v>200</v>
      </c>
      <c r="H58" s="165">
        <f>E58*G58</f>
        <v>200</v>
      </c>
      <c r="I58" s="113"/>
      <c r="J58" s="156" t="s">
        <v>211</v>
      </c>
      <c r="K58" s="17" t="s">
        <v>212</v>
      </c>
    </row>
    <row r="59" spans="1:11" ht="135" x14ac:dyDescent="0.15">
      <c r="A59" s="163">
        <v>2</v>
      </c>
      <c r="B59" s="164" t="s">
        <v>213</v>
      </c>
      <c r="C59" s="165" t="s">
        <v>16</v>
      </c>
      <c r="D59" s="164" t="s">
        <v>214</v>
      </c>
      <c r="E59" s="165">
        <v>1</v>
      </c>
      <c r="F59" s="165" t="s">
        <v>12</v>
      </c>
      <c r="G59" s="165">
        <v>200</v>
      </c>
      <c r="H59" s="165">
        <f>E59*G59</f>
        <v>200</v>
      </c>
      <c r="I59" s="113"/>
      <c r="J59" s="157" t="s">
        <v>215</v>
      </c>
      <c r="K59" s="17" t="s">
        <v>216</v>
      </c>
    </row>
    <row r="60" spans="1:11" s="109" customFormat="1" ht="26.1" customHeight="1" x14ac:dyDescent="0.15">
      <c r="A60" s="166" t="s">
        <v>217</v>
      </c>
      <c r="B60" s="167" t="s">
        <v>218</v>
      </c>
      <c r="C60" s="168"/>
      <c r="D60" s="169"/>
      <c r="E60" s="168">
        <f>SUM(E61:E62)</f>
        <v>2</v>
      </c>
      <c r="F60" s="168"/>
      <c r="G60" s="168"/>
      <c r="H60" s="168">
        <f>SUM(H61:H62)</f>
        <v>980</v>
      </c>
      <c r="I60" s="112"/>
      <c r="J60" s="110"/>
      <c r="K60" s="111"/>
    </row>
    <row r="61" spans="1:11" ht="40.5" x14ac:dyDescent="0.15">
      <c r="A61" s="165">
        <v>1</v>
      </c>
      <c r="B61" s="164" t="s">
        <v>219</v>
      </c>
      <c r="C61" s="165" t="s">
        <v>16</v>
      </c>
      <c r="D61" s="164" t="s">
        <v>220</v>
      </c>
      <c r="E61" s="165">
        <v>1</v>
      </c>
      <c r="F61" s="165" t="s">
        <v>30</v>
      </c>
      <c r="G61" s="165">
        <v>450</v>
      </c>
      <c r="H61" s="165">
        <v>450</v>
      </c>
      <c r="I61" s="113"/>
      <c r="J61" s="17" t="s">
        <v>221</v>
      </c>
      <c r="K61" s="17" t="s">
        <v>222</v>
      </c>
    </row>
    <row r="62" spans="1:11" ht="40.5" x14ac:dyDescent="0.15">
      <c r="A62" s="165">
        <v>2</v>
      </c>
      <c r="B62" s="164" t="s">
        <v>223</v>
      </c>
      <c r="C62" s="165" t="s">
        <v>16</v>
      </c>
      <c r="D62" s="164" t="s">
        <v>224</v>
      </c>
      <c r="E62" s="165">
        <v>1</v>
      </c>
      <c r="F62" s="165" t="s">
        <v>30</v>
      </c>
      <c r="G62" s="165">
        <v>530</v>
      </c>
      <c r="H62" s="165">
        <v>530</v>
      </c>
      <c r="I62" s="113"/>
      <c r="J62" s="17" t="s">
        <v>225</v>
      </c>
      <c r="K62" s="17" t="s">
        <v>226</v>
      </c>
    </row>
    <row r="63" spans="1:11" s="109" customFormat="1" ht="26.1" customHeight="1" x14ac:dyDescent="0.15">
      <c r="A63" s="166" t="s">
        <v>227</v>
      </c>
      <c r="B63" s="169" t="s">
        <v>228</v>
      </c>
      <c r="C63" s="168"/>
      <c r="D63" s="169"/>
      <c r="E63" s="168">
        <f>SUM(E64:E65)</f>
        <v>2</v>
      </c>
      <c r="F63" s="168"/>
      <c r="G63" s="168"/>
      <c r="H63" s="168">
        <f>SUM(H64:H65)</f>
        <v>650</v>
      </c>
      <c r="I63" s="112"/>
      <c r="J63" s="110"/>
      <c r="K63" s="111"/>
    </row>
    <row r="64" spans="1:11" ht="21" customHeight="1" x14ac:dyDescent="0.15">
      <c r="A64" s="163">
        <v>1</v>
      </c>
      <c r="B64" s="164" t="s">
        <v>229</v>
      </c>
      <c r="C64" s="165" t="s">
        <v>16</v>
      </c>
      <c r="D64" s="172" t="s">
        <v>230</v>
      </c>
      <c r="E64" s="165">
        <v>1</v>
      </c>
      <c r="F64" s="163" t="s">
        <v>30</v>
      </c>
      <c r="G64" s="165">
        <v>450</v>
      </c>
      <c r="H64" s="165">
        <f>E64*G64</f>
        <v>450</v>
      </c>
      <c r="I64" s="113"/>
      <c r="J64" s="17"/>
      <c r="K64" s="154"/>
    </row>
    <row r="65" spans="1:11" ht="21" customHeight="1" x14ac:dyDescent="0.15">
      <c r="A65" s="163">
        <v>2</v>
      </c>
      <c r="B65" s="164" t="s">
        <v>231</v>
      </c>
      <c r="C65" s="165" t="s">
        <v>11</v>
      </c>
      <c r="D65" s="172" t="s">
        <v>232</v>
      </c>
      <c r="E65" s="165">
        <v>1</v>
      </c>
      <c r="F65" s="163" t="s">
        <v>12</v>
      </c>
      <c r="G65" s="165">
        <v>200</v>
      </c>
      <c r="H65" s="165">
        <f>E65*G65</f>
        <v>200</v>
      </c>
      <c r="I65" s="113"/>
      <c r="J65" s="17"/>
      <c r="K65" s="154"/>
    </row>
    <row r="66" spans="1:11" s="109" customFormat="1" ht="26.1" customHeight="1" x14ac:dyDescent="0.15">
      <c r="A66" s="166" t="s">
        <v>233</v>
      </c>
      <c r="B66" s="169" t="s">
        <v>234</v>
      </c>
      <c r="C66" s="168"/>
      <c r="D66" s="169"/>
      <c r="E66" s="168">
        <f>SUM(E67:E70)</f>
        <v>4</v>
      </c>
      <c r="F66" s="168"/>
      <c r="G66" s="168"/>
      <c r="H66" s="168">
        <f>SUM(H67:H70)</f>
        <v>865</v>
      </c>
      <c r="I66" s="112"/>
      <c r="J66" s="110"/>
      <c r="K66" s="111"/>
    </row>
    <row r="67" spans="1:11" ht="121.5" x14ac:dyDescent="0.15">
      <c r="A67" s="163">
        <v>1</v>
      </c>
      <c r="B67" s="164" t="s">
        <v>235</v>
      </c>
      <c r="C67" s="165" t="s">
        <v>16</v>
      </c>
      <c r="D67" s="164" t="s">
        <v>236</v>
      </c>
      <c r="E67" s="165">
        <v>1</v>
      </c>
      <c r="F67" s="165" t="s">
        <v>12</v>
      </c>
      <c r="G67" s="165">
        <v>150</v>
      </c>
      <c r="H67" s="165">
        <f>E67*G67</f>
        <v>150</v>
      </c>
      <c r="I67" s="113"/>
      <c r="J67" s="17" t="s">
        <v>237</v>
      </c>
      <c r="K67" s="17" t="s">
        <v>238</v>
      </c>
    </row>
    <row r="68" spans="1:11" ht="108" x14ac:dyDescent="0.15">
      <c r="A68" s="163">
        <v>2</v>
      </c>
      <c r="B68" s="164" t="s">
        <v>239</v>
      </c>
      <c r="C68" s="165" t="s">
        <v>16</v>
      </c>
      <c r="D68" s="164" t="s">
        <v>240</v>
      </c>
      <c r="E68" s="165">
        <v>1</v>
      </c>
      <c r="F68" s="165" t="s">
        <v>12</v>
      </c>
      <c r="G68" s="165">
        <v>200</v>
      </c>
      <c r="H68" s="165">
        <f>E68*G68</f>
        <v>200</v>
      </c>
      <c r="I68" s="113"/>
      <c r="J68" s="17" t="s">
        <v>241</v>
      </c>
      <c r="K68" s="17" t="s">
        <v>242</v>
      </c>
    </row>
    <row r="69" spans="1:11" ht="81" x14ac:dyDescent="0.15">
      <c r="A69" s="163">
        <v>3</v>
      </c>
      <c r="B69" s="164" t="s">
        <v>243</v>
      </c>
      <c r="C69" s="165" t="s">
        <v>16</v>
      </c>
      <c r="D69" s="164" t="s">
        <v>244</v>
      </c>
      <c r="E69" s="165">
        <v>1</v>
      </c>
      <c r="F69" s="165" t="s">
        <v>12</v>
      </c>
      <c r="G69" s="165">
        <v>230</v>
      </c>
      <c r="H69" s="165">
        <f>E69*G69</f>
        <v>230</v>
      </c>
      <c r="I69" s="113"/>
      <c r="J69" s="17" t="s">
        <v>245</v>
      </c>
      <c r="K69" s="17" t="s">
        <v>246</v>
      </c>
    </row>
    <row r="70" spans="1:11" ht="121.5" x14ac:dyDescent="0.15">
      <c r="A70" s="163">
        <v>4</v>
      </c>
      <c r="B70" s="164" t="s">
        <v>247</v>
      </c>
      <c r="C70" s="165" t="s">
        <v>16</v>
      </c>
      <c r="D70" s="164" t="s">
        <v>248</v>
      </c>
      <c r="E70" s="165">
        <v>1</v>
      </c>
      <c r="F70" s="165" t="s">
        <v>30</v>
      </c>
      <c r="G70" s="165">
        <v>285</v>
      </c>
      <c r="H70" s="165">
        <f>E70*G70</f>
        <v>285</v>
      </c>
      <c r="I70" s="113"/>
      <c r="J70" s="17" t="s">
        <v>249</v>
      </c>
      <c r="K70" s="17" t="s">
        <v>250</v>
      </c>
    </row>
    <row r="71" spans="1:11" s="109" customFormat="1" ht="26.1" customHeight="1" x14ac:dyDescent="0.15">
      <c r="A71" s="166" t="s">
        <v>251</v>
      </c>
      <c r="B71" s="169" t="s">
        <v>252</v>
      </c>
      <c r="C71" s="168"/>
      <c r="D71" s="169"/>
      <c r="E71" s="168">
        <f>SUM(E72:E78)</f>
        <v>7</v>
      </c>
      <c r="F71" s="168"/>
      <c r="G71" s="168"/>
      <c r="H71" s="168">
        <f>SUM(H72:H78)</f>
        <v>2048</v>
      </c>
      <c r="I71" s="112"/>
      <c r="J71" s="110"/>
      <c r="K71" s="111"/>
    </row>
    <row r="72" spans="1:11" ht="121.5" x14ac:dyDescent="0.15">
      <c r="A72" s="163">
        <v>1</v>
      </c>
      <c r="B72" s="164" t="s">
        <v>253</v>
      </c>
      <c r="C72" s="165" t="s">
        <v>16</v>
      </c>
      <c r="D72" s="170" t="s">
        <v>254</v>
      </c>
      <c r="E72" s="165">
        <v>1</v>
      </c>
      <c r="F72" s="165" t="s">
        <v>30</v>
      </c>
      <c r="G72" s="165">
        <v>140</v>
      </c>
      <c r="H72" s="165">
        <f>E72*G72</f>
        <v>140</v>
      </c>
      <c r="I72" s="113" t="s">
        <v>255</v>
      </c>
      <c r="J72" s="17" t="s">
        <v>256</v>
      </c>
      <c r="K72" s="17" t="s">
        <v>257</v>
      </c>
    </row>
    <row r="73" spans="1:11" ht="60.75" x14ac:dyDescent="0.15">
      <c r="A73" s="163">
        <v>2</v>
      </c>
      <c r="B73" s="164" t="s">
        <v>258</v>
      </c>
      <c r="C73" s="165" t="s">
        <v>16</v>
      </c>
      <c r="D73" s="170" t="s">
        <v>259</v>
      </c>
      <c r="E73" s="165">
        <v>1</v>
      </c>
      <c r="F73" s="165" t="s">
        <v>30</v>
      </c>
      <c r="G73" s="165">
        <v>180</v>
      </c>
      <c r="H73" s="165">
        <f t="shared" ref="H73:H78" si="2">E73*G73</f>
        <v>180</v>
      </c>
      <c r="I73" s="113" t="s">
        <v>260</v>
      </c>
      <c r="J73" s="17" t="s">
        <v>261</v>
      </c>
      <c r="K73" s="17" t="s">
        <v>262</v>
      </c>
    </row>
    <row r="74" spans="1:11" ht="121.5" x14ac:dyDescent="0.15">
      <c r="A74" s="163">
        <v>3</v>
      </c>
      <c r="B74" s="164" t="s">
        <v>263</v>
      </c>
      <c r="C74" s="165" t="s">
        <v>16</v>
      </c>
      <c r="D74" s="170" t="s">
        <v>264</v>
      </c>
      <c r="E74" s="165">
        <v>1</v>
      </c>
      <c r="F74" s="165" t="s">
        <v>30</v>
      </c>
      <c r="G74" s="165">
        <v>200</v>
      </c>
      <c r="H74" s="165">
        <f t="shared" si="2"/>
        <v>200</v>
      </c>
      <c r="I74" s="113" t="s">
        <v>265</v>
      </c>
      <c r="J74" s="17" t="s">
        <v>266</v>
      </c>
      <c r="K74" s="17" t="s">
        <v>267</v>
      </c>
    </row>
    <row r="75" spans="1:11" ht="60.75" x14ac:dyDescent="0.15">
      <c r="A75" s="163">
        <v>4</v>
      </c>
      <c r="B75" s="164" t="s">
        <v>268</v>
      </c>
      <c r="C75" s="165" t="s">
        <v>11</v>
      </c>
      <c r="D75" s="170" t="s">
        <v>269</v>
      </c>
      <c r="E75" s="165">
        <v>1</v>
      </c>
      <c r="F75" s="165" t="s">
        <v>30</v>
      </c>
      <c r="G75" s="165">
        <v>230</v>
      </c>
      <c r="H75" s="165">
        <f t="shared" si="2"/>
        <v>230</v>
      </c>
      <c r="I75" s="113"/>
      <c r="J75" s="17" t="s">
        <v>270</v>
      </c>
      <c r="K75" s="17" t="s">
        <v>271</v>
      </c>
    </row>
    <row r="76" spans="1:11" ht="101.25" x14ac:dyDescent="0.15">
      <c r="A76" s="163">
        <v>5</v>
      </c>
      <c r="B76" s="164" t="s">
        <v>272</v>
      </c>
      <c r="C76" s="165" t="s">
        <v>16</v>
      </c>
      <c r="D76" s="170" t="s">
        <v>273</v>
      </c>
      <c r="E76" s="165">
        <v>1</v>
      </c>
      <c r="F76" s="165" t="s">
        <v>30</v>
      </c>
      <c r="G76" s="165">
        <v>248</v>
      </c>
      <c r="H76" s="165">
        <f t="shared" si="2"/>
        <v>248</v>
      </c>
      <c r="I76" s="113" t="s">
        <v>274</v>
      </c>
      <c r="J76" s="17" t="s">
        <v>275</v>
      </c>
      <c r="K76" s="17" t="s">
        <v>276</v>
      </c>
    </row>
    <row r="77" spans="1:11" ht="60.75" x14ac:dyDescent="0.15">
      <c r="A77" s="163">
        <v>6</v>
      </c>
      <c r="B77" s="164" t="s">
        <v>277</v>
      </c>
      <c r="C77" s="165" t="s">
        <v>16</v>
      </c>
      <c r="D77" s="170" t="s">
        <v>278</v>
      </c>
      <c r="E77" s="165">
        <v>1</v>
      </c>
      <c r="F77" s="165" t="s">
        <v>12</v>
      </c>
      <c r="G77" s="165">
        <v>450</v>
      </c>
      <c r="H77" s="165">
        <f t="shared" si="2"/>
        <v>450</v>
      </c>
      <c r="I77" s="113" t="s">
        <v>279</v>
      </c>
      <c r="J77" s="17" t="s">
        <v>280</v>
      </c>
      <c r="K77" s="17" t="s">
        <v>281</v>
      </c>
    </row>
    <row r="78" spans="1:11" ht="121.5" x14ac:dyDescent="0.15">
      <c r="A78" s="163">
        <v>7</v>
      </c>
      <c r="B78" s="164" t="s">
        <v>282</v>
      </c>
      <c r="C78" s="165" t="s">
        <v>16</v>
      </c>
      <c r="D78" s="170" t="s">
        <v>283</v>
      </c>
      <c r="E78" s="165">
        <v>1</v>
      </c>
      <c r="F78" s="165" t="s">
        <v>30</v>
      </c>
      <c r="G78" s="165">
        <v>600</v>
      </c>
      <c r="H78" s="165">
        <f t="shared" si="2"/>
        <v>600</v>
      </c>
      <c r="I78" s="113" t="s">
        <v>284</v>
      </c>
      <c r="J78" s="17" t="s">
        <v>285</v>
      </c>
      <c r="K78" s="17" t="s">
        <v>286</v>
      </c>
    </row>
    <row r="79" spans="1:11" s="109" customFormat="1" ht="26.1" customHeight="1" x14ac:dyDescent="0.15">
      <c r="A79" s="166" t="s">
        <v>287</v>
      </c>
      <c r="B79" s="169" t="s">
        <v>288</v>
      </c>
      <c r="C79" s="168"/>
      <c r="D79" s="171"/>
      <c r="E79" s="168">
        <f>SUM(E80:E81)</f>
        <v>4</v>
      </c>
      <c r="F79" s="168"/>
      <c r="G79" s="168"/>
      <c r="H79" s="168">
        <f>SUM(H80:H81)</f>
        <v>425</v>
      </c>
      <c r="I79" s="112"/>
      <c r="J79" s="110"/>
      <c r="K79" s="111"/>
    </row>
    <row r="80" spans="1:11" ht="148.5" x14ac:dyDescent="0.15">
      <c r="A80" s="163">
        <v>1</v>
      </c>
      <c r="B80" s="164" t="s">
        <v>289</v>
      </c>
      <c r="C80" s="165" t="s">
        <v>11</v>
      </c>
      <c r="D80" s="164" t="s">
        <v>290</v>
      </c>
      <c r="E80" s="165">
        <v>1</v>
      </c>
      <c r="F80" s="165" t="s">
        <v>30</v>
      </c>
      <c r="G80" s="165">
        <v>230</v>
      </c>
      <c r="H80" s="165">
        <f>E80*G80</f>
        <v>230</v>
      </c>
      <c r="I80" s="113"/>
      <c r="J80" s="158" t="s">
        <v>291</v>
      </c>
      <c r="K80" s="158" t="s">
        <v>292</v>
      </c>
    </row>
    <row r="81" spans="1:11" ht="81" x14ac:dyDescent="0.15">
      <c r="A81" s="163">
        <v>2</v>
      </c>
      <c r="B81" s="164" t="s">
        <v>293</v>
      </c>
      <c r="C81" s="165" t="s">
        <v>16</v>
      </c>
      <c r="D81" s="164" t="s">
        <v>294</v>
      </c>
      <c r="E81" s="165">
        <v>3</v>
      </c>
      <c r="F81" s="165" t="s">
        <v>30</v>
      </c>
      <c r="G81" s="165">
        <v>65</v>
      </c>
      <c r="H81" s="165">
        <f t="shared" ref="H81:H86" si="3">E81*G81</f>
        <v>195</v>
      </c>
      <c r="I81" s="159" t="s">
        <v>295</v>
      </c>
      <c r="J81" s="158" t="s">
        <v>296</v>
      </c>
      <c r="K81" s="158" t="s">
        <v>297</v>
      </c>
    </row>
    <row r="82" spans="1:11" s="109" customFormat="1" ht="26.1" customHeight="1" x14ac:dyDescent="0.15">
      <c r="A82" s="166" t="s">
        <v>298</v>
      </c>
      <c r="B82" s="169" t="s">
        <v>299</v>
      </c>
      <c r="C82" s="168"/>
      <c r="D82" s="171"/>
      <c r="E82" s="168">
        <f>E83</f>
        <v>1</v>
      </c>
      <c r="F82" s="166"/>
      <c r="G82" s="168"/>
      <c r="H82" s="168">
        <f>H83</f>
        <v>300</v>
      </c>
      <c r="I82" s="112"/>
      <c r="J82" s="110"/>
      <c r="K82" s="111"/>
    </row>
    <row r="83" spans="1:11" ht="60" customHeight="1" x14ac:dyDescent="0.15">
      <c r="A83" s="163">
        <v>1</v>
      </c>
      <c r="B83" s="164" t="s">
        <v>300</v>
      </c>
      <c r="C83" s="165" t="s">
        <v>16</v>
      </c>
      <c r="D83" s="164" t="s">
        <v>301</v>
      </c>
      <c r="E83" s="165">
        <v>1</v>
      </c>
      <c r="F83" s="165" t="s">
        <v>12</v>
      </c>
      <c r="G83" s="165">
        <v>300</v>
      </c>
      <c r="H83" s="165">
        <f t="shared" si="3"/>
        <v>300</v>
      </c>
      <c r="I83" s="113"/>
      <c r="J83" s="17" t="s">
        <v>302</v>
      </c>
      <c r="K83" s="152" t="s">
        <v>303</v>
      </c>
    </row>
    <row r="84" spans="1:11" s="109" customFormat="1" ht="26.1" customHeight="1" x14ac:dyDescent="0.15">
      <c r="A84" s="166" t="s">
        <v>304</v>
      </c>
      <c r="B84" s="169" t="s">
        <v>305</v>
      </c>
      <c r="C84" s="168"/>
      <c r="D84" s="169"/>
      <c r="E84" s="168">
        <f>SUM(E85:E86,E90:E91)</f>
        <v>6</v>
      </c>
      <c r="F84" s="168"/>
      <c r="G84" s="168"/>
      <c r="H84" s="168">
        <f>SUM(H85,H87:H91)</f>
        <v>2840</v>
      </c>
      <c r="I84" s="112"/>
      <c r="J84" s="110"/>
      <c r="K84" s="111"/>
    </row>
    <row r="85" spans="1:11" ht="162" x14ac:dyDescent="0.15">
      <c r="A85" s="163">
        <v>1</v>
      </c>
      <c r="B85" s="164" t="s">
        <v>306</v>
      </c>
      <c r="C85" s="165" t="s">
        <v>11</v>
      </c>
      <c r="D85" s="164" t="s">
        <v>307</v>
      </c>
      <c r="E85" s="165">
        <v>1</v>
      </c>
      <c r="F85" s="165" t="s">
        <v>12</v>
      </c>
      <c r="G85" s="165">
        <v>300</v>
      </c>
      <c r="H85" s="165">
        <v>300</v>
      </c>
      <c r="I85" s="113"/>
      <c r="J85" s="17" t="s">
        <v>308</v>
      </c>
      <c r="K85" s="17" t="s">
        <v>309</v>
      </c>
    </row>
    <row r="86" spans="1:11" ht="20.25" x14ac:dyDescent="0.15">
      <c r="A86" s="163">
        <v>2</v>
      </c>
      <c r="B86" s="164" t="s">
        <v>310</v>
      </c>
      <c r="C86" s="165" t="s">
        <v>11</v>
      </c>
      <c r="D86" s="164" t="s">
        <v>311</v>
      </c>
      <c r="E86" s="165">
        <v>3</v>
      </c>
      <c r="F86" s="165" t="s">
        <v>12</v>
      </c>
      <c r="G86" s="165">
        <v>180</v>
      </c>
      <c r="H86" s="165">
        <f t="shared" si="3"/>
        <v>540</v>
      </c>
      <c r="I86" s="113" t="s">
        <v>312</v>
      </c>
      <c r="J86" s="17"/>
      <c r="K86" s="154"/>
    </row>
    <row r="87" spans="1:11" ht="81" x14ac:dyDescent="0.15">
      <c r="A87" s="163">
        <v>2.1</v>
      </c>
      <c r="B87" s="164" t="s">
        <v>313</v>
      </c>
      <c r="C87" s="165" t="s">
        <v>11</v>
      </c>
      <c r="D87" s="164"/>
      <c r="E87" s="165">
        <v>1</v>
      </c>
      <c r="F87" s="165" t="s">
        <v>12</v>
      </c>
      <c r="G87" s="165">
        <v>180</v>
      </c>
      <c r="H87" s="165">
        <v>180</v>
      </c>
      <c r="I87" s="113"/>
      <c r="J87" s="17" t="s">
        <v>314</v>
      </c>
      <c r="K87" s="17" t="s">
        <v>315</v>
      </c>
    </row>
    <row r="88" spans="1:11" ht="148.5" x14ac:dyDescent="0.15">
      <c r="A88" s="163">
        <v>2.2000000000000002</v>
      </c>
      <c r="B88" s="164" t="s">
        <v>316</v>
      </c>
      <c r="C88" s="165" t="s">
        <v>11</v>
      </c>
      <c r="D88" s="164"/>
      <c r="E88" s="165">
        <v>1</v>
      </c>
      <c r="F88" s="165" t="s">
        <v>12</v>
      </c>
      <c r="G88" s="165">
        <v>180</v>
      </c>
      <c r="H88" s="165">
        <v>180</v>
      </c>
      <c r="I88" s="113"/>
      <c r="J88" s="17" t="s">
        <v>317</v>
      </c>
      <c r="K88" s="17" t="s">
        <v>318</v>
      </c>
    </row>
    <row r="89" spans="1:11" ht="148.5" x14ac:dyDescent="0.15">
      <c r="A89" s="163">
        <v>2.2999999999999998</v>
      </c>
      <c r="B89" s="164" t="s">
        <v>319</v>
      </c>
      <c r="C89" s="165" t="s">
        <v>11</v>
      </c>
      <c r="D89" s="164"/>
      <c r="E89" s="165">
        <v>1</v>
      </c>
      <c r="F89" s="165" t="s">
        <v>12</v>
      </c>
      <c r="G89" s="165">
        <v>180</v>
      </c>
      <c r="H89" s="165">
        <v>180</v>
      </c>
      <c r="I89" s="113"/>
      <c r="J89" s="17" t="s">
        <v>320</v>
      </c>
      <c r="K89" s="17" t="s">
        <v>321</v>
      </c>
    </row>
    <row r="90" spans="1:11" ht="148.5" x14ac:dyDescent="0.15">
      <c r="A90" s="163">
        <v>3</v>
      </c>
      <c r="B90" s="164" t="s">
        <v>322</v>
      </c>
      <c r="C90" s="165" t="s">
        <v>11</v>
      </c>
      <c r="D90" s="164" t="s">
        <v>307</v>
      </c>
      <c r="E90" s="165">
        <v>1</v>
      </c>
      <c r="F90" s="165" t="s">
        <v>30</v>
      </c>
      <c r="G90" s="165">
        <v>1000</v>
      </c>
      <c r="H90" s="165">
        <f>E90*G90</f>
        <v>1000</v>
      </c>
      <c r="I90" s="113"/>
      <c r="J90" s="17" t="s">
        <v>323</v>
      </c>
      <c r="K90" s="17" t="s">
        <v>324</v>
      </c>
    </row>
    <row r="91" spans="1:11" ht="141.75" x14ac:dyDescent="0.15">
      <c r="A91" s="163">
        <v>4</v>
      </c>
      <c r="B91" s="164" t="s">
        <v>325</v>
      </c>
      <c r="C91" s="165" t="s">
        <v>11</v>
      </c>
      <c r="D91" s="164" t="s">
        <v>326</v>
      </c>
      <c r="E91" s="165">
        <v>1</v>
      </c>
      <c r="F91" s="165" t="s">
        <v>30</v>
      </c>
      <c r="G91" s="165">
        <v>1000</v>
      </c>
      <c r="H91" s="165">
        <f>E91*G91</f>
        <v>1000</v>
      </c>
      <c r="I91" s="113"/>
      <c r="J91" s="17" t="s">
        <v>327</v>
      </c>
      <c r="K91" s="17" t="s">
        <v>328</v>
      </c>
    </row>
  </sheetData>
  <autoFilter ref="A2:H92"/>
  <mergeCells count="1">
    <mergeCell ref="A1:K1"/>
  </mergeCells>
  <phoneticPr fontId="27" type="noConversion"/>
  <dataValidations count="1">
    <dataValidation type="list" allowBlank="1" showInputMessage="1" showErrorMessage="1" sqref="C16 C18 C8:C14 C20:C26 C29:C40 C42:C55 C58:C60 C63:C91 C2:C4">
      <formula1>"国产,进口"</formula1>
    </dataValidation>
  </dataValidations>
  <pageMargins left="0.75" right="0.75" top="1" bottom="1" header="0.5" footer="0.5"/>
  <pageSetup paperSize="9" scale="53" orientation="portrait" r:id="rId1"/>
  <colBreaks count="1" manualBreakCount="1">
    <brk id="11" max="90" man="1"/>
  </colBreaks>
  <ignoredErrors>
    <ignoredError sqref="E21" formulaRange="1"/>
    <ignoredError sqref="C2" listDataValidation="1"/>
    <ignoredError sqref="H8 H21 H30 H48 H50 H55 H57 H66 H71 H82 H7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S21"/>
  <sheetViews>
    <sheetView workbookViewId="0">
      <selection activeCell="B4" sqref="B4:E9"/>
    </sheetView>
  </sheetViews>
  <sheetFormatPr defaultColWidth="9" defaultRowHeight="13.5" x14ac:dyDescent="0.15"/>
  <cols>
    <col min="4" max="4" width="9.25"/>
    <col min="5" max="5" width="21.75" customWidth="1"/>
    <col min="13" max="15" width="12.625"/>
    <col min="16" max="16" width="11.125"/>
  </cols>
  <sheetData>
    <row r="4" spans="2:19" ht="27" x14ac:dyDescent="0.15">
      <c r="B4" s="100" t="s">
        <v>1</v>
      </c>
      <c r="C4" s="100" t="s">
        <v>329</v>
      </c>
      <c r="D4" s="100" t="s">
        <v>330</v>
      </c>
      <c r="E4" s="100" t="s">
        <v>331</v>
      </c>
    </row>
    <row r="5" spans="2:19" ht="27" x14ac:dyDescent="0.15">
      <c r="B5" s="101" t="s">
        <v>13</v>
      </c>
      <c r="C5" s="101" t="s">
        <v>332</v>
      </c>
      <c r="D5" s="64" t="e">
        <f>总表!#REF!</f>
        <v>#REF!</v>
      </c>
      <c r="E5" s="101"/>
    </row>
    <row r="6" spans="2:19" ht="27" x14ac:dyDescent="0.15">
      <c r="B6" s="101" t="s">
        <v>33</v>
      </c>
      <c r="C6" s="101" t="s">
        <v>333</v>
      </c>
      <c r="D6" s="64" t="e">
        <f>SUM(D7:D8)</f>
        <v>#REF!</v>
      </c>
      <c r="E6" s="101"/>
    </row>
    <row r="7" spans="2:19" ht="27" x14ac:dyDescent="0.15">
      <c r="B7" s="101">
        <v>1</v>
      </c>
      <c r="C7" s="101" t="s">
        <v>334</v>
      </c>
      <c r="D7" s="64" t="e">
        <f>(37-14)/(50000-10000)*(D5-10000)+14</f>
        <v>#REF!</v>
      </c>
      <c r="E7" s="101" t="s">
        <v>335</v>
      </c>
    </row>
    <row r="8" spans="2:19" ht="27" x14ac:dyDescent="0.15">
      <c r="B8" s="101">
        <v>2</v>
      </c>
      <c r="C8" s="101" t="s">
        <v>336</v>
      </c>
      <c r="D8" s="64" t="e">
        <f>(75-28)/(50000-10000)*(D5-10000)+28</f>
        <v>#REF!</v>
      </c>
      <c r="E8" s="19" t="s">
        <v>337</v>
      </c>
    </row>
    <row r="9" spans="2:19" x14ac:dyDescent="0.15">
      <c r="B9" s="116" t="s">
        <v>338</v>
      </c>
      <c r="C9" s="116"/>
      <c r="D9" s="102" t="e">
        <f>SUM(D5:D6)</f>
        <v>#REF!</v>
      </c>
      <c r="E9" s="15"/>
    </row>
    <row r="11" spans="2:19" x14ac:dyDescent="0.15">
      <c r="I11" s="103" t="s">
        <v>339</v>
      </c>
      <c r="J11" s="117" t="s">
        <v>340</v>
      </c>
      <c r="K11" s="117" t="s">
        <v>341</v>
      </c>
      <c r="L11" s="117" t="s">
        <v>342</v>
      </c>
      <c r="M11" s="117" t="s">
        <v>343</v>
      </c>
      <c r="N11" s="117" t="s">
        <v>344</v>
      </c>
      <c r="O11" s="117" t="s">
        <v>345</v>
      </c>
      <c r="P11" s="104"/>
      <c r="Q11" s="104"/>
      <c r="R11" s="104"/>
      <c r="S11" s="117" t="s">
        <v>331</v>
      </c>
    </row>
    <row r="12" spans="2:19" x14ac:dyDescent="0.15">
      <c r="I12" s="105" t="s">
        <v>346</v>
      </c>
      <c r="J12" s="117"/>
      <c r="K12" s="117"/>
      <c r="L12" s="117"/>
      <c r="M12" s="117"/>
      <c r="N12" s="117"/>
      <c r="O12" s="117"/>
      <c r="P12" s="104"/>
      <c r="Q12" s="104"/>
      <c r="R12" s="104"/>
      <c r="S12" s="117"/>
    </row>
    <row r="13" spans="2:19" x14ac:dyDescent="0.15">
      <c r="I13" s="106" t="s">
        <v>347</v>
      </c>
      <c r="J13" s="56">
        <v>937320</v>
      </c>
      <c r="K13" s="56">
        <v>987493</v>
      </c>
      <c r="L13" s="56">
        <v>985512</v>
      </c>
      <c r="M13" s="56">
        <v>1080712</v>
      </c>
      <c r="N13" s="56">
        <v>1621068</v>
      </c>
      <c r="O13" s="56">
        <v>2190736</v>
      </c>
      <c r="P13" s="107">
        <f>O13*(1+O19)</f>
        <v>2960594.0168432202</v>
      </c>
      <c r="Q13" s="107">
        <f>P13*(1+O19)</f>
        <v>4000991.87331009</v>
      </c>
      <c r="R13" s="107">
        <f>Q13*(1+O19)</f>
        <v>5407001.3920254102</v>
      </c>
      <c r="S13" s="56"/>
    </row>
    <row r="14" spans="2:19" x14ac:dyDescent="0.15">
      <c r="I14" s="106" t="s">
        <v>348</v>
      </c>
      <c r="J14" s="56">
        <v>21127</v>
      </c>
      <c r="K14" s="56">
        <v>23009</v>
      </c>
      <c r="L14" s="56">
        <v>23568</v>
      </c>
      <c r="M14" s="56">
        <v>26047</v>
      </c>
      <c r="N14" s="56">
        <v>39841</v>
      </c>
      <c r="O14" s="56">
        <v>44179</v>
      </c>
      <c r="P14" s="107">
        <f>O14*(1+O20)</f>
        <v>48989.333626164</v>
      </c>
      <c r="Q14" s="107">
        <f>P14*(1+O20)</f>
        <v>54323.429890572501</v>
      </c>
      <c r="R14" s="107">
        <f>Q14*(1+O20)</f>
        <v>60238.317540614</v>
      </c>
      <c r="S14" s="56"/>
    </row>
    <row r="15" spans="2:19" x14ac:dyDescent="0.15">
      <c r="I15" s="106" t="s">
        <v>349</v>
      </c>
      <c r="J15" s="56">
        <v>2542</v>
      </c>
      <c r="K15" s="56">
        <v>3138</v>
      </c>
      <c r="L15" s="56">
        <v>3875</v>
      </c>
      <c r="M15" s="56">
        <v>4800</v>
      </c>
      <c r="N15" s="56">
        <v>9600</v>
      </c>
      <c r="O15" s="56">
        <v>11865</v>
      </c>
      <c r="P15" s="107">
        <f>O15*(1+O21)</f>
        <v>14664.3984375</v>
      </c>
      <c r="Q15" s="107">
        <f>P15*(1+O21)</f>
        <v>18124.279943847701</v>
      </c>
      <c r="R15" s="107">
        <f>Q15*(1+O21)</f>
        <v>22400.477243099202</v>
      </c>
      <c r="S15" s="60"/>
    </row>
    <row r="19" spans="13:15" x14ac:dyDescent="0.15">
      <c r="M19">
        <f t="shared" ref="M19:O21" si="0">(M13-L13)/L13</f>
        <v>9.6599534049306393E-2</v>
      </c>
      <c r="N19">
        <f t="shared" si="0"/>
        <v>0.5</v>
      </c>
      <c r="O19">
        <f t="shared" si="0"/>
        <v>0.35141523982954398</v>
      </c>
    </row>
    <row r="20" spans="13:15" x14ac:dyDescent="0.15">
      <c r="M20">
        <f t="shared" si="0"/>
        <v>0.105184996605567</v>
      </c>
      <c r="N20">
        <f t="shared" si="0"/>
        <v>0.52958114178216298</v>
      </c>
      <c r="O20">
        <f t="shared" si="0"/>
        <v>0.108882809166437</v>
      </c>
    </row>
    <row r="21" spans="13:15" x14ac:dyDescent="0.15">
      <c r="M21">
        <f t="shared" si="0"/>
        <v>0.238709677419355</v>
      </c>
      <c r="N21">
        <f t="shared" si="0"/>
        <v>1</v>
      </c>
      <c r="O21">
        <f t="shared" si="0"/>
        <v>0.23593749999999999</v>
      </c>
    </row>
  </sheetData>
  <mergeCells count="8">
    <mergeCell ref="N11:N12"/>
    <mergeCell ref="O11:O12"/>
    <mergeCell ref="S11:S12"/>
    <mergeCell ref="B9:C9"/>
    <mergeCell ref="J11:J12"/>
    <mergeCell ref="K11:K12"/>
    <mergeCell ref="L11:L12"/>
    <mergeCell ref="M11:M12"/>
  </mergeCells>
  <phoneticPr fontId="30"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D69"/>
  <sheetViews>
    <sheetView zoomScale="90" zoomScaleNormal="90" workbookViewId="0">
      <selection activeCell="G56" sqref="G56"/>
    </sheetView>
  </sheetViews>
  <sheetFormatPr defaultColWidth="9" defaultRowHeight="13.5" x14ac:dyDescent="0.15"/>
  <cols>
    <col min="5" max="5" width="10.375"/>
    <col min="9" max="9" width="11.5"/>
    <col min="10" max="10" width="12.625"/>
    <col min="11" max="11" width="9.25"/>
    <col min="12" max="13" width="10.375"/>
    <col min="14" max="14" width="11.125"/>
    <col min="15" max="15" width="10.375"/>
    <col min="16" max="17" width="9.375"/>
    <col min="19" max="19" width="12" customWidth="1"/>
    <col min="20" max="20" width="9.25"/>
    <col min="24" max="24" width="11.5"/>
    <col min="28" max="28" width="12.625"/>
  </cols>
  <sheetData>
    <row r="1" spans="3:18" ht="15" customHeight="1" x14ac:dyDescent="0.15"/>
    <row r="2" spans="3:18" ht="15.75" customHeight="1" x14ac:dyDescent="0.15">
      <c r="C2" s="38" t="s">
        <v>346</v>
      </c>
      <c r="D2" s="38" t="s">
        <v>1</v>
      </c>
      <c r="E2" s="38" t="s">
        <v>2</v>
      </c>
      <c r="F2" s="38" t="s">
        <v>5</v>
      </c>
      <c r="G2" s="38" t="s">
        <v>350</v>
      </c>
      <c r="H2" s="38" t="s">
        <v>331</v>
      </c>
    </row>
    <row r="3" spans="3:18" x14ac:dyDescent="0.15">
      <c r="C3" s="119" t="s">
        <v>351</v>
      </c>
      <c r="D3" s="39" t="s">
        <v>338</v>
      </c>
      <c r="E3" s="39"/>
      <c r="F3" s="38">
        <v>4080</v>
      </c>
      <c r="G3" s="38">
        <f>SUM(G4:G5)</f>
        <v>5853.12</v>
      </c>
      <c r="H3" s="15"/>
      <c r="I3" s="121"/>
    </row>
    <row r="4" spans="3:18" x14ac:dyDescent="0.15">
      <c r="C4" s="119"/>
      <c r="D4" s="40">
        <v>1</v>
      </c>
      <c r="E4" s="40" t="s">
        <v>16</v>
      </c>
      <c r="F4" s="40">
        <v>1270</v>
      </c>
      <c r="G4" s="40">
        <v>3189.78</v>
      </c>
      <c r="H4" s="15"/>
      <c r="I4" s="121"/>
    </row>
    <row r="5" spans="3:18" ht="15.75" customHeight="1" x14ac:dyDescent="0.15">
      <c r="C5" s="119"/>
      <c r="D5" s="40">
        <v>2</v>
      </c>
      <c r="E5" s="40" t="s">
        <v>11</v>
      </c>
      <c r="F5" s="40">
        <v>2810</v>
      </c>
      <c r="G5" s="40">
        <v>2663.34</v>
      </c>
      <c r="H5" s="15"/>
      <c r="I5" s="121"/>
    </row>
    <row r="6" spans="3:18" ht="15" customHeight="1" x14ac:dyDescent="0.15">
      <c r="C6" s="119" t="s">
        <v>352</v>
      </c>
      <c r="D6" s="39" t="s">
        <v>338</v>
      </c>
      <c r="E6" s="39"/>
      <c r="F6" s="38">
        <v>371</v>
      </c>
      <c r="G6" s="38">
        <f>SUM(G7:G8)</f>
        <v>8581.31</v>
      </c>
      <c r="H6" s="15"/>
      <c r="I6" s="121"/>
    </row>
    <row r="7" spans="3:18" x14ac:dyDescent="0.15">
      <c r="C7" s="119"/>
      <c r="D7" s="40">
        <v>1</v>
      </c>
      <c r="E7" s="40" t="s">
        <v>16</v>
      </c>
      <c r="F7" s="40">
        <v>291</v>
      </c>
      <c r="G7" s="40">
        <v>6976.94</v>
      </c>
      <c r="H7" s="15"/>
      <c r="I7" s="121"/>
    </row>
    <row r="8" spans="3:18" ht="15" customHeight="1" x14ac:dyDescent="0.15">
      <c r="C8" s="119"/>
      <c r="D8" s="40">
        <v>2</v>
      </c>
      <c r="E8" s="40" t="s">
        <v>11</v>
      </c>
      <c r="F8" s="40">
        <v>80</v>
      </c>
      <c r="G8" s="40">
        <v>1604.37</v>
      </c>
      <c r="H8" s="15"/>
      <c r="I8" s="121"/>
    </row>
    <row r="9" spans="3:18" x14ac:dyDescent="0.15">
      <c r="C9" s="119" t="s">
        <v>353</v>
      </c>
      <c r="D9" s="38" t="s">
        <v>338</v>
      </c>
      <c r="E9" s="38"/>
      <c r="F9" s="38">
        <v>83</v>
      </c>
      <c r="G9" s="38">
        <f>SUM(G10:G11)</f>
        <v>5816.73</v>
      </c>
      <c r="H9" s="15"/>
      <c r="I9" s="121"/>
    </row>
    <row r="10" spans="3:18" x14ac:dyDescent="0.15">
      <c r="C10" s="119"/>
      <c r="D10" s="40">
        <v>1</v>
      </c>
      <c r="E10" s="40" t="s">
        <v>16</v>
      </c>
      <c r="F10" s="40">
        <v>74</v>
      </c>
      <c r="G10" s="40">
        <v>5152.7700000000004</v>
      </c>
      <c r="H10" s="15"/>
      <c r="I10" s="121"/>
    </row>
    <row r="11" spans="3:18" ht="15" customHeight="1" x14ac:dyDescent="0.15">
      <c r="C11" s="119"/>
      <c r="D11" s="40">
        <v>2</v>
      </c>
      <c r="E11" s="40" t="s">
        <v>11</v>
      </c>
      <c r="F11" s="40">
        <v>9</v>
      </c>
      <c r="G11" s="40">
        <v>663.96</v>
      </c>
      <c r="H11" s="15"/>
      <c r="I11" s="121"/>
      <c r="R11" s="78">
        <v>34028</v>
      </c>
    </row>
    <row r="12" spans="3:18" s="37" customFormat="1" x14ac:dyDescent="0.15">
      <c r="C12" s="120" t="s">
        <v>354</v>
      </c>
      <c r="D12" s="42" t="s">
        <v>338</v>
      </c>
      <c r="E12" s="42"/>
      <c r="F12" s="38">
        <v>70</v>
      </c>
      <c r="G12" s="38">
        <f>SUM(G13:G14)</f>
        <v>17443.580000000002</v>
      </c>
      <c r="H12" s="43"/>
      <c r="I12" s="122"/>
    </row>
    <row r="13" spans="3:18" ht="24" x14ac:dyDescent="0.15">
      <c r="C13" s="119"/>
      <c r="D13" s="40">
        <v>1</v>
      </c>
      <c r="E13" s="40" t="s">
        <v>16</v>
      </c>
      <c r="F13" s="40">
        <v>64</v>
      </c>
      <c r="G13" s="40">
        <v>16283.05</v>
      </c>
      <c r="H13" s="15"/>
      <c r="I13" s="121"/>
      <c r="K13" s="53" t="s">
        <v>3</v>
      </c>
      <c r="L13" s="53" t="s">
        <v>355</v>
      </c>
      <c r="M13" s="53" t="s">
        <v>5</v>
      </c>
      <c r="N13" s="57" t="s">
        <v>356</v>
      </c>
    </row>
    <row r="14" spans="3:18" ht="15" customHeight="1" x14ac:dyDescent="0.15">
      <c r="C14" s="119"/>
      <c r="D14" s="40">
        <v>2</v>
      </c>
      <c r="E14" s="40" t="s">
        <v>11</v>
      </c>
      <c r="F14" s="40">
        <v>6</v>
      </c>
      <c r="G14" s="40">
        <v>1160.53</v>
      </c>
      <c r="H14" s="15"/>
      <c r="I14" s="121"/>
      <c r="K14" s="54" t="s">
        <v>16</v>
      </c>
      <c r="L14" s="54">
        <f>G4+G7+G10+G13</f>
        <v>31602.54</v>
      </c>
      <c r="M14" s="58">
        <f>F4+F7+F10+F13</f>
        <v>1699</v>
      </c>
      <c r="N14" s="59">
        <f>L14/L16</f>
        <v>0.83838063347830505</v>
      </c>
    </row>
    <row r="15" spans="3:18" x14ac:dyDescent="0.15">
      <c r="C15" s="39" t="s">
        <v>338</v>
      </c>
      <c r="D15" s="39"/>
      <c r="E15" s="39"/>
      <c r="F15" s="38">
        <v>4604</v>
      </c>
      <c r="G15" s="38">
        <f>G3+G6+G9+G12</f>
        <v>37694.74</v>
      </c>
      <c r="H15" s="15"/>
      <c r="I15" s="60"/>
      <c r="K15" s="54" t="s">
        <v>11</v>
      </c>
      <c r="L15" s="54">
        <f>G5+G8+G11+G14</f>
        <v>6092.2</v>
      </c>
      <c r="M15" s="58">
        <f>F5+F8+F11+F14</f>
        <v>2905</v>
      </c>
      <c r="N15" s="59">
        <f>L15/L16</f>
        <v>0.16161936652169501</v>
      </c>
    </row>
    <row r="16" spans="3:18" x14ac:dyDescent="0.15">
      <c r="K16" s="53" t="s">
        <v>357</v>
      </c>
      <c r="L16" s="53">
        <f>SUM(L14:L15)</f>
        <v>37694.74</v>
      </c>
      <c r="M16" s="53">
        <f>SUM(M14:M15)</f>
        <v>4604</v>
      </c>
      <c r="N16" s="61">
        <f>SUM(N14:N15)</f>
        <v>1</v>
      </c>
    </row>
    <row r="18" spans="3:19" x14ac:dyDescent="0.15">
      <c r="C18" s="118" t="s">
        <v>358</v>
      </c>
      <c r="D18" s="118"/>
      <c r="E18" s="118"/>
      <c r="F18" s="118"/>
    </row>
    <row r="19" spans="3:19" x14ac:dyDescent="0.15">
      <c r="C19" s="38" t="s">
        <v>359</v>
      </c>
      <c r="D19" s="38" t="s">
        <v>5</v>
      </c>
      <c r="E19" s="38" t="s">
        <v>355</v>
      </c>
      <c r="F19" s="38" t="s">
        <v>360</v>
      </c>
      <c r="K19" s="119" t="s">
        <v>359</v>
      </c>
      <c r="L19" s="119"/>
      <c r="M19" s="38" t="s">
        <v>350</v>
      </c>
      <c r="N19" s="38" t="s">
        <v>5</v>
      </c>
      <c r="O19" s="38" t="s">
        <v>331</v>
      </c>
    </row>
    <row r="20" spans="3:19" x14ac:dyDescent="0.15">
      <c r="C20" s="40" t="s">
        <v>16</v>
      </c>
      <c r="D20" s="40">
        <v>417</v>
      </c>
      <c r="E20" s="40">
        <v>21693.4</v>
      </c>
      <c r="F20" s="44">
        <v>0.80520000000000003</v>
      </c>
      <c r="K20" s="119" t="s">
        <v>361</v>
      </c>
      <c r="L20" s="38" t="s">
        <v>362</v>
      </c>
      <c r="M20" s="62">
        <v>37694.74</v>
      </c>
      <c r="N20" s="40">
        <v>4604</v>
      </c>
      <c r="O20" s="40"/>
    </row>
    <row r="21" spans="3:19" ht="53.25" x14ac:dyDescent="0.15">
      <c r="C21" s="40" t="s">
        <v>11</v>
      </c>
      <c r="D21" s="40">
        <v>264</v>
      </c>
      <c r="E21" s="40">
        <v>5249.8</v>
      </c>
      <c r="F21" s="44">
        <v>0.1948</v>
      </c>
      <c r="K21" s="119"/>
      <c r="L21" s="38" t="s">
        <v>363</v>
      </c>
      <c r="M21" s="62">
        <v>26943.200000000001</v>
      </c>
      <c r="N21" s="40">
        <v>681</v>
      </c>
      <c r="O21" s="40"/>
    </row>
    <row r="22" spans="3:19" ht="53.25" x14ac:dyDescent="0.15">
      <c r="C22" s="41" t="s">
        <v>357</v>
      </c>
      <c r="D22" s="38">
        <v>681</v>
      </c>
      <c r="E22" s="38">
        <v>26943.200000000001</v>
      </c>
      <c r="F22" s="45">
        <v>1</v>
      </c>
      <c r="K22" s="119"/>
      <c r="L22" s="38" t="s">
        <v>364</v>
      </c>
      <c r="M22" s="63">
        <v>14973</v>
      </c>
      <c r="N22" s="48">
        <v>267</v>
      </c>
      <c r="O22" s="40"/>
    </row>
    <row r="23" spans="3:19" x14ac:dyDescent="0.15">
      <c r="C23" s="46"/>
      <c r="D23" s="46"/>
      <c r="E23" s="46"/>
      <c r="F23" s="47"/>
      <c r="K23" s="119"/>
      <c r="L23" s="5" t="s">
        <v>365</v>
      </c>
      <c r="M23" s="64">
        <v>18833.36</v>
      </c>
      <c r="N23" s="7">
        <v>5845</v>
      </c>
      <c r="O23" s="40"/>
    </row>
    <row r="24" spans="3:19" x14ac:dyDescent="0.15">
      <c r="K24" s="119" t="s">
        <v>366</v>
      </c>
      <c r="L24" s="119"/>
      <c r="M24" s="63" t="e">
        <f>L34</f>
        <v>#REF!</v>
      </c>
      <c r="N24" s="48" t="e">
        <f>总表!#REF!</f>
        <v>#REF!</v>
      </c>
      <c r="O24" s="38"/>
    </row>
    <row r="25" spans="3:19" x14ac:dyDescent="0.15">
      <c r="C25" s="118" t="s">
        <v>367</v>
      </c>
      <c r="D25" s="118"/>
      <c r="E25" s="118"/>
      <c r="F25" s="118"/>
      <c r="K25" s="119" t="s">
        <v>368</v>
      </c>
      <c r="L25" s="119"/>
      <c r="M25" s="63" t="e">
        <f>SUM(M20:M24)</f>
        <v>#REF!</v>
      </c>
      <c r="N25" s="48" t="e">
        <f>SUM(N20:N24)</f>
        <v>#REF!</v>
      </c>
      <c r="O25" s="15"/>
    </row>
    <row r="26" spans="3:19" x14ac:dyDescent="0.15">
      <c r="C26" s="38" t="s">
        <v>359</v>
      </c>
      <c r="D26" s="38" t="s">
        <v>5</v>
      </c>
      <c r="E26" s="38" t="s">
        <v>355</v>
      </c>
      <c r="F26" s="38" t="s">
        <v>360</v>
      </c>
    </row>
    <row r="27" spans="3:19" x14ac:dyDescent="0.15">
      <c r="C27" s="40" t="s">
        <v>16</v>
      </c>
      <c r="D27" s="48">
        <v>156</v>
      </c>
      <c r="E27" s="48">
        <v>11438</v>
      </c>
      <c r="F27" s="49">
        <v>0.76390000000000002</v>
      </c>
      <c r="H27" s="50" t="s">
        <v>3</v>
      </c>
      <c r="I27" s="50" t="s">
        <v>355</v>
      </c>
      <c r="J27" s="50" t="s">
        <v>5</v>
      </c>
      <c r="K27" s="50" t="s">
        <v>369</v>
      </c>
    </row>
    <row r="28" spans="3:19" x14ac:dyDescent="0.15">
      <c r="C28" s="40" t="s">
        <v>11</v>
      </c>
      <c r="D28" s="48">
        <v>111</v>
      </c>
      <c r="E28" s="48">
        <v>3535</v>
      </c>
      <c r="F28" s="49">
        <v>0.2361</v>
      </c>
      <c r="H28" s="50" t="s">
        <v>16</v>
      </c>
      <c r="I28" s="50" t="e">
        <f>总表!#REF!</f>
        <v>#REF!</v>
      </c>
      <c r="J28" s="50" t="e">
        <f>总表!#REF!</f>
        <v>#REF!</v>
      </c>
      <c r="K28" s="65" t="e">
        <f>I28/I30</f>
        <v>#REF!</v>
      </c>
    </row>
    <row r="29" spans="3:19" x14ac:dyDescent="0.15">
      <c r="C29" s="41" t="s">
        <v>357</v>
      </c>
      <c r="D29" s="41">
        <v>267</v>
      </c>
      <c r="E29" s="41">
        <v>14973</v>
      </c>
      <c r="F29" s="51">
        <v>1</v>
      </c>
      <c r="H29" s="50" t="s">
        <v>11</v>
      </c>
      <c r="I29" s="50" t="e">
        <f>总表!#REF!</f>
        <v>#REF!</v>
      </c>
      <c r="J29" s="50" t="e">
        <f>总表!#REF!</f>
        <v>#REF!</v>
      </c>
      <c r="K29" s="65" t="e">
        <f>I29/I30</f>
        <v>#REF!</v>
      </c>
      <c r="Q29" s="79"/>
      <c r="R29" s="80"/>
      <c r="S29" s="80"/>
    </row>
    <row r="30" spans="3:19" x14ac:dyDescent="0.15">
      <c r="H30" s="52" t="s">
        <v>357</v>
      </c>
      <c r="I30" s="52" t="e">
        <f>SUBTOTAL(9,I28:I29)</f>
        <v>#REF!</v>
      </c>
      <c r="J30" s="52" t="e">
        <f>SUBTOTAL(9,J28:J29)</f>
        <v>#REF!</v>
      </c>
      <c r="K30" s="66" t="e">
        <f>SUM(K28:K29)</f>
        <v>#REF!</v>
      </c>
      <c r="Q30" s="81"/>
      <c r="R30" s="82"/>
      <c r="S30" s="83"/>
    </row>
    <row r="31" spans="3:19" ht="24" x14ac:dyDescent="0.15">
      <c r="H31" s="53" t="s">
        <v>3</v>
      </c>
      <c r="I31" s="53" t="s">
        <v>355</v>
      </c>
      <c r="J31" s="53" t="s">
        <v>5</v>
      </c>
      <c r="K31" s="57" t="s">
        <v>356</v>
      </c>
      <c r="Q31" s="81"/>
      <c r="R31" s="82"/>
      <c r="S31" s="83"/>
    </row>
    <row r="32" spans="3:19" x14ac:dyDescent="0.15">
      <c r="H32" s="54" t="s">
        <v>16</v>
      </c>
      <c r="I32" s="54">
        <f>L14+E20+E27</f>
        <v>64733.94</v>
      </c>
      <c r="J32" s="54">
        <f>M14+D20+D27</f>
        <v>2272</v>
      </c>
      <c r="K32" s="59">
        <f>I32/I34</f>
        <v>0.81312869814123501</v>
      </c>
      <c r="L32" s="7" t="e">
        <f>总表!#REF!</f>
        <v>#REF!</v>
      </c>
      <c r="M32" t="e">
        <f>I32+L32</f>
        <v>#REF!</v>
      </c>
      <c r="N32" s="67" t="e">
        <f>M32/M34</f>
        <v>#REF!</v>
      </c>
      <c r="Q32" s="81"/>
      <c r="R32" s="82"/>
      <c r="S32" s="83"/>
    </row>
    <row r="33" spans="4:30" x14ac:dyDescent="0.15">
      <c r="H33" s="54" t="s">
        <v>11</v>
      </c>
      <c r="I33" s="54">
        <f>L15+E21+E28</f>
        <v>14877</v>
      </c>
      <c r="J33" s="54">
        <f>M15+D21+D28</f>
        <v>3280</v>
      </c>
      <c r="K33" s="59">
        <f>I33/I34</f>
        <v>0.18687130185876499</v>
      </c>
      <c r="L33" s="7" t="e">
        <f>总表!#REF!</f>
        <v>#REF!</v>
      </c>
      <c r="M33" t="e">
        <f>I33+L33</f>
        <v>#REF!</v>
      </c>
      <c r="N33" s="67" t="e">
        <f>M33/M34</f>
        <v>#REF!</v>
      </c>
      <c r="Q33" s="84"/>
      <c r="R33" s="85"/>
      <c r="S33" s="86"/>
    </row>
    <row r="34" spans="4:30" x14ac:dyDescent="0.15">
      <c r="D34">
        <f>F15+D22+D29</f>
        <v>5552</v>
      </c>
      <c r="E34">
        <f>G15+E22+E29</f>
        <v>79610.94</v>
      </c>
      <c r="H34" s="53" t="s">
        <v>357</v>
      </c>
      <c r="I34" s="53">
        <f>SUM(I32:I33)</f>
        <v>79610.94</v>
      </c>
      <c r="J34" s="53">
        <f>SUM(J32:J33)</f>
        <v>5552</v>
      </c>
      <c r="K34" s="61">
        <f>SUM(K32:K33)</f>
        <v>1</v>
      </c>
      <c r="L34" s="15" t="e">
        <f>SUM(L32:L33)</f>
        <v>#REF!</v>
      </c>
      <c r="M34" t="e">
        <f>I34+L34</f>
        <v>#REF!</v>
      </c>
      <c r="N34" s="67" t="e">
        <f>SUM(N32:N33)</f>
        <v>#REF!</v>
      </c>
    </row>
    <row r="36" spans="4:30" x14ac:dyDescent="0.15">
      <c r="H36" s="55" t="s">
        <v>3</v>
      </c>
      <c r="I36" s="55" t="s">
        <v>370</v>
      </c>
      <c r="J36" s="55" t="s">
        <v>5</v>
      </c>
      <c r="K36" s="55" t="s">
        <v>360</v>
      </c>
      <c r="N36" s="68" t="s">
        <v>3</v>
      </c>
      <c r="O36" s="68" t="s">
        <v>370</v>
      </c>
      <c r="P36" s="68" t="s">
        <v>5</v>
      </c>
      <c r="Q36" s="68" t="s">
        <v>360</v>
      </c>
    </row>
    <row r="37" spans="4:30" x14ac:dyDescent="0.15">
      <c r="D37">
        <v>95</v>
      </c>
      <c r="E37">
        <v>35308</v>
      </c>
      <c r="H37" s="55" t="s">
        <v>16</v>
      </c>
      <c r="I37" s="55">
        <v>6582.5</v>
      </c>
      <c r="J37" s="55">
        <v>370</v>
      </c>
      <c r="K37" s="69">
        <f>I37/I39</f>
        <v>0.34951277945093201</v>
      </c>
      <c r="N37" s="55" t="s">
        <v>16</v>
      </c>
      <c r="O37" s="55" t="e">
        <f>I28+I32</f>
        <v>#REF!</v>
      </c>
      <c r="P37" s="55" t="e">
        <f>J28+J32</f>
        <v>#REF!</v>
      </c>
      <c r="Q37" s="69" t="e">
        <f>O37/O39</f>
        <v>#REF!</v>
      </c>
    </row>
    <row r="38" spans="4:30" x14ac:dyDescent="0.15">
      <c r="D38">
        <f>D34+D37</f>
        <v>5647</v>
      </c>
      <c r="E38">
        <f>E34+E37</f>
        <v>114918.94</v>
      </c>
      <c r="H38" s="55" t="s">
        <v>11</v>
      </c>
      <c r="I38" s="55">
        <v>12250.86</v>
      </c>
      <c r="J38" s="55">
        <v>5475</v>
      </c>
      <c r="K38" s="69">
        <f>I38/I39</f>
        <v>0.65048722054906805</v>
      </c>
      <c r="N38" s="55" t="s">
        <v>11</v>
      </c>
      <c r="O38" s="55" t="e">
        <f>I29+I33</f>
        <v>#REF!</v>
      </c>
      <c r="P38" s="55" t="e">
        <f>J29+J33</f>
        <v>#REF!</v>
      </c>
      <c r="Q38" s="69" t="e">
        <f>O38/O39</f>
        <v>#REF!</v>
      </c>
    </row>
    <row r="39" spans="4:30" x14ac:dyDescent="0.15">
      <c r="H39" s="55" t="s">
        <v>357</v>
      </c>
      <c r="I39" s="55">
        <f t="shared" ref="I39:K39" si="0">SUM(I37:I38)</f>
        <v>18833.36</v>
      </c>
      <c r="J39" s="55">
        <f t="shared" si="0"/>
        <v>5845</v>
      </c>
      <c r="K39" s="69">
        <f t="shared" si="0"/>
        <v>1</v>
      </c>
      <c r="N39" s="68" t="s">
        <v>357</v>
      </c>
      <c r="O39" s="68" t="e">
        <f t="shared" ref="O39:Q39" si="1">SUM(O37:O38)</f>
        <v>#REF!</v>
      </c>
      <c r="P39" s="68" t="e">
        <f t="shared" si="1"/>
        <v>#REF!</v>
      </c>
      <c r="Q39" s="87" t="e">
        <f t="shared" si="1"/>
        <v>#REF!</v>
      </c>
    </row>
    <row r="41" spans="4:30" x14ac:dyDescent="0.15">
      <c r="H41" s="55" t="s">
        <v>3</v>
      </c>
      <c r="I41" s="55" t="s">
        <v>370</v>
      </c>
      <c r="J41" s="55" t="s">
        <v>5</v>
      </c>
      <c r="K41" s="55" t="s">
        <v>360</v>
      </c>
    </row>
    <row r="42" spans="4:30" x14ac:dyDescent="0.15">
      <c r="H42" s="55" t="s">
        <v>16</v>
      </c>
      <c r="I42" s="55" t="e">
        <f>I32+I37+I28</f>
        <v>#REF!</v>
      </c>
      <c r="J42" s="55" t="e">
        <f>J32+J37+J28</f>
        <v>#REF!</v>
      </c>
      <c r="K42" s="69" t="e">
        <f>I42/I44</f>
        <v>#REF!</v>
      </c>
    </row>
    <row r="43" spans="4:30" x14ac:dyDescent="0.15">
      <c r="H43" s="55" t="s">
        <v>11</v>
      </c>
      <c r="I43" s="55" t="e">
        <f>I33+I38+I29</f>
        <v>#REF!</v>
      </c>
      <c r="J43" s="55" t="e">
        <f>J33+J38+J29</f>
        <v>#REF!</v>
      </c>
      <c r="K43" s="69" t="e">
        <f>I43/I44</f>
        <v>#REF!</v>
      </c>
    </row>
    <row r="44" spans="4:30" x14ac:dyDescent="0.15">
      <c r="H44" s="55" t="s">
        <v>357</v>
      </c>
      <c r="I44" s="55" t="e">
        <f>SUM(I42:I43)</f>
        <v>#REF!</v>
      </c>
      <c r="J44" s="55" t="e">
        <f>SUM(J42:J43)</f>
        <v>#REF!</v>
      </c>
      <c r="K44" s="69" t="e">
        <f>SUM(K42:K43)</f>
        <v>#REF!</v>
      </c>
      <c r="W44" s="1"/>
      <c r="X44" s="1"/>
      <c r="Y44" s="1"/>
      <c r="Z44" s="1"/>
      <c r="AA44" s="1"/>
      <c r="AB44" s="1"/>
      <c r="AC44" s="1"/>
      <c r="AD44" s="1"/>
    </row>
    <row r="45" spans="4:30" ht="25.5" x14ac:dyDescent="0.15">
      <c r="J45" s="70" t="s">
        <v>346</v>
      </c>
      <c r="K45" s="70" t="s">
        <v>1</v>
      </c>
      <c r="L45" s="70" t="s">
        <v>2</v>
      </c>
      <c r="M45" s="70" t="s">
        <v>5</v>
      </c>
      <c r="N45" s="70" t="s">
        <v>350</v>
      </c>
      <c r="O45" s="70" t="s">
        <v>331</v>
      </c>
      <c r="R45" s="5" t="s">
        <v>371</v>
      </c>
      <c r="S45" s="5" t="s">
        <v>372</v>
      </c>
      <c r="T45" s="5" t="s">
        <v>356</v>
      </c>
      <c r="W45" s="88"/>
      <c r="X45" s="88"/>
      <c r="Y45" s="88"/>
      <c r="Z45" s="1"/>
      <c r="AA45" s="88"/>
      <c r="AB45" s="88"/>
      <c r="AC45" s="88"/>
      <c r="AD45" s="1"/>
    </row>
    <row r="46" spans="4:30" ht="38.25" x14ac:dyDescent="0.15">
      <c r="J46" s="124" t="s">
        <v>373</v>
      </c>
      <c r="K46" s="71" t="s">
        <v>338</v>
      </c>
      <c r="L46" s="71"/>
      <c r="M46" s="70">
        <v>4080</v>
      </c>
      <c r="N46" s="70">
        <v>5853.12</v>
      </c>
      <c r="O46" s="15"/>
      <c r="R46" s="7" t="s">
        <v>374</v>
      </c>
      <c r="S46" s="48">
        <f>K64+P64+T64</f>
        <v>39962.58</v>
      </c>
      <c r="T46" s="89">
        <f>S46/S51</f>
        <v>0.291480011640943</v>
      </c>
      <c r="W46" s="90"/>
      <c r="X46" s="91"/>
      <c r="Y46" s="96"/>
      <c r="Z46" s="1"/>
      <c r="AA46" s="90"/>
      <c r="AB46" s="91"/>
      <c r="AC46" s="96"/>
      <c r="AD46" s="1"/>
    </row>
    <row r="47" spans="4:30" ht="38.25" x14ac:dyDescent="0.15">
      <c r="J47" s="124"/>
      <c r="K47" s="72">
        <v>1</v>
      </c>
      <c r="L47" s="72" t="s">
        <v>16</v>
      </c>
      <c r="M47" s="72">
        <v>1270</v>
      </c>
      <c r="N47" s="72">
        <v>3189.78</v>
      </c>
      <c r="O47" s="15"/>
      <c r="R47" s="7" t="s">
        <v>375</v>
      </c>
      <c r="S47" s="48">
        <f>K65+P65+T65</f>
        <v>46803</v>
      </c>
      <c r="T47" s="89">
        <f>S47/S51</f>
        <v>0.34137282890221399</v>
      </c>
      <c r="W47" s="90"/>
      <c r="X47" s="91"/>
      <c r="Y47" s="96"/>
      <c r="Z47" s="1"/>
      <c r="AA47" s="90"/>
      <c r="AB47" s="91"/>
      <c r="AC47" s="96"/>
      <c r="AD47" s="1"/>
    </row>
    <row r="48" spans="4:30" ht="38.25" x14ac:dyDescent="0.15">
      <c r="J48" s="124"/>
      <c r="K48" s="72">
        <v>2</v>
      </c>
      <c r="L48" s="72" t="s">
        <v>11</v>
      </c>
      <c r="M48" s="72">
        <v>2810</v>
      </c>
      <c r="N48" s="72">
        <v>2663.33</v>
      </c>
      <c r="O48" s="15"/>
      <c r="R48" s="7" t="s">
        <v>376</v>
      </c>
      <c r="S48" s="48">
        <f>K66+P66+T66</f>
        <v>13771.53</v>
      </c>
      <c r="T48" s="89">
        <f>S48/S51</f>
        <v>0.100447111390546</v>
      </c>
      <c r="W48" s="90"/>
      <c r="X48" s="91"/>
      <c r="Y48" s="96"/>
      <c r="Z48" s="1"/>
      <c r="AA48" s="90"/>
      <c r="AB48" s="91"/>
      <c r="AC48" s="96"/>
      <c r="AD48" s="1"/>
    </row>
    <row r="49" spans="3:30" ht="38.25" x14ac:dyDescent="0.15">
      <c r="J49" s="124" t="s">
        <v>377</v>
      </c>
      <c r="K49" s="71" t="s">
        <v>338</v>
      </c>
      <c r="L49" s="71"/>
      <c r="M49" s="70">
        <v>371</v>
      </c>
      <c r="N49" s="70">
        <v>8581.31</v>
      </c>
      <c r="O49" s="15"/>
      <c r="R49" s="7" t="s">
        <v>378</v>
      </c>
      <c r="S49" s="48">
        <f>K67+P67</f>
        <v>23556.21</v>
      </c>
      <c r="T49" s="89">
        <f>S49/S51</f>
        <v>0.171814841910019</v>
      </c>
      <c r="W49" s="90"/>
      <c r="X49" s="91"/>
      <c r="Y49" s="96"/>
      <c r="Z49" s="1"/>
      <c r="AA49" s="90"/>
      <c r="AB49" s="91"/>
      <c r="AC49" s="96"/>
      <c r="AD49" s="1"/>
    </row>
    <row r="50" spans="3:30" ht="38.25" x14ac:dyDescent="0.15">
      <c r="J50" s="124"/>
      <c r="K50" s="72">
        <v>1</v>
      </c>
      <c r="L50" s="72" t="s">
        <v>16</v>
      </c>
      <c r="M50" s="72">
        <v>291</v>
      </c>
      <c r="N50" s="72">
        <v>6976.93</v>
      </c>
      <c r="O50" s="15"/>
      <c r="R50" s="7" t="s">
        <v>379</v>
      </c>
      <c r="S50" s="48">
        <f>K68+P68</f>
        <v>13008.98</v>
      </c>
      <c r="T50" s="89">
        <f>S50/S51</f>
        <v>9.4885206156278906E-2</v>
      </c>
      <c r="W50" s="90"/>
      <c r="X50" s="91"/>
      <c r="Y50" s="96"/>
      <c r="Z50" s="1"/>
      <c r="AA50" s="90"/>
      <c r="AB50" s="91"/>
      <c r="AC50" s="96"/>
      <c r="AD50" s="1"/>
    </row>
    <row r="51" spans="3:30" x14ac:dyDescent="0.15">
      <c r="J51" s="124"/>
      <c r="K51" s="72">
        <v>2</v>
      </c>
      <c r="L51" s="72" t="s">
        <v>11</v>
      </c>
      <c r="M51" s="72">
        <v>80</v>
      </c>
      <c r="N51" s="72">
        <v>1604.37</v>
      </c>
      <c r="O51" s="15"/>
      <c r="R51" s="5" t="s">
        <v>357</v>
      </c>
      <c r="S51" s="5">
        <f>SUM(S46:S50)</f>
        <v>137102.29999999999</v>
      </c>
      <c r="T51" s="92">
        <f>SUM(T46:T50)</f>
        <v>1</v>
      </c>
      <c r="W51" s="88"/>
      <c r="X51" s="88"/>
      <c r="Y51" s="97"/>
      <c r="Z51" s="1"/>
      <c r="AA51" s="88"/>
      <c r="AB51" s="88"/>
      <c r="AC51" s="97"/>
      <c r="AD51" s="1"/>
    </row>
    <row r="52" spans="3:30" x14ac:dyDescent="0.15">
      <c r="J52" s="124" t="s">
        <v>380</v>
      </c>
      <c r="K52" s="71" t="s">
        <v>338</v>
      </c>
      <c r="L52" s="71"/>
      <c r="M52" s="70">
        <v>83</v>
      </c>
      <c r="N52" s="70">
        <v>5816.73</v>
      </c>
      <c r="O52" s="15"/>
      <c r="W52" s="1"/>
      <c r="X52" s="1"/>
      <c r="Y52" s="1"/>
      <c r="Z52" s="1"/>
      <c r="AA52" s="1"/>
      <c r="AB52" s="1"/>
      <c r="AC52" s="1"/>
      <c r="AD52" s="1"/>
    </row>
    <row r="53" spans="3:30" x14ac:dyDescent="0.15">
      <c r="J53" s="124"/>
      <c r="K53" s="72">
        <v>1</v>
      </c>
      <c r="L53" s="72" t="s">
        <v>16</v>
      </c>
      <c r="M53" s="72">
        <v>74</v>
      </c>
      <c r="N53" s="72">
        <v>5152.7700000000004</v>
      </c>
      <c r="O53" s="15"/>
      <c r="W53" s="1"/>
      <c r="X53" s="1"/>
      <c r="Y53" s="1"/>
      <c r="Z53" s="1"/>
      <c r="AA53" s="1"/>
      <c r="AB53" s="1"/>
      <c r="AC53" s="1"/>
      <c r="AD53" s="1"/>
    </row>
    <row r="54" spans="3:30" x14ac:dyDescent="0.15">
      <c r="J54" s="124"/>
      <c r="K54" s="72">
        <v>2</v>
      </c>
      <c r="L54" s="72" t="s">
        <v>11</v>
      </c>
      <c r="M54" s="72">
        <v>9</v>
      </c>
      <c r="N54" s="72">
        <v>663.95</v>
      </c>
      <c r="O54" s="15"/>
      <c r="W54" s="1"/>
      <c r="X54" s="1"/>
      <c r="Y54" s="1"/>
      <c r="Z54" s="1"/>
      <c r="AA54" s="1"/>
      <c r="AB54" s="1"/>
      <c r="AC54" s="1"/>
      <c r="AD54" s="1"/>
    </row>
    <row r="55" spans="3:30" x14ac:dyDescent="0.15">
      <c r="C55" s="37"/>
      <c r="D55" s="37"/>
      <c r="E55" s="37"/>
      <c r="F55" s="37"/>
      <c r="G55" s="37"/>
      <c r="H55" s="37"/>
      <c r="I55" s="37"/>
      <c r="J55" s="125" t="s">
        <v>381</v>
      </c>
      <c r="K55" s="73" t="s">
        <v>338</v>
      </c>
      <c r="L55" s="71"/>
      <c r="M55" s="70">
        <v>70</v>
      </c>
      <c r="N55" s="70">
        <v>17443.580000000002</v>
      </c>
      <c r="O55" s="43"/>
      <c r="P55" s="37"/>
      <c r="Q55" s="37"/>
      <c r="R55" s="37"/>
      <c r="S55" s="37"/>
      <c r="T55" s="37"/>
      <c r="W55" s="1"/>
      <c r="X55" s="1"/>
      <c r="Y55" s="1"/>
      <c r="Z55" s="1"/>
      <c r="AA55" s="1"/>
      <c r="AB55" s="1"/>
      <c r="AC55" s="1"/>
      <c r="AD55" s="1"/>
    </row>
    <row r="56" spans="3:30" x14ac:dyDescent="0.15">
      <c r="J56" s="124"/>
      <c r="K56" s="72">
        <v>1</v>
      </c>
      <c r="L56" s="72" t="s">
        <v>16</v>
      </c>
      <c r="M56" s="72">
        <v>64</v>
      </c>
      <c r="N56" s="72">
        <v>16283.05</v>
      </c>
      <c r="O56" s="15"/>
    </row>
    <row r="57" spans="3:30" x14ac:dyDescent="0.15">
      <c r="J57" s="124"/>
      <c r="K57" s="72">
        <v>2</v>
      </c>
      <c r="L57" s="72" t="s">
        <v>11</v>
      </c>
      <c r="M57" s="72">
        <v>6</v>
      </c>
      <c r="N57" s="72">
        <v>1160.53</v>
      </c>
      <c r="O57" s="15"/>
    </row>
    <row r="58" spans="3:30" x14ac:dyDescent="0.15">
      <c r="J58" s="71" t="s">
        <v>338</v>
      </c>
      <c r="K58" s="71"/>
      <c r="L58" s="71"/>
      <c r="M58" s="70">
        <f>M46+M49+M52+M55</f>
        <v>4604</v>
      </c>
      <c r="N58" s="70">
        <v>37694.74</v>
      </c>
      <c r="O58" s="15"/>
    </row>
    <row r="60" spans="3:30" x14ac:dyDescent="0.15">
      <c r="N60">
        <f>N46+N49+N52+N55</f>
        <v>37694.74</v>
      </c>
    </row>
    <row r="63" spans="3:30" ht="25.5" x14ac:dyDescent="0.15">
      <c r="I63" s="123" t="s">
        <v>362</v>
      </c>
      <c r="J63" s="5" t="s">
        <v>371</v>
      </c>
      <c r="K63" s="5" t="s">
        <v>372</v>
      </c>
      <c r="L63" s="5" t="s">
        <v>356</v>
      </c>
      <c r="N63" s="123" t="s">
        <v>365</v>
      </c>
      <c r="O63" s="74" t="s">
        <v>371</v>
      </c>
      <c r="P63" s="74" t="s">
        <v>382</v>
      </c>
      <c r="Q63" s="74" t="s">
        <v>356</v>
      </c>
      <c r="S63" s="93" t="s">
        <v>371</v>
      </c>
      <c r="T63" s="93" t="s">
        <v>382</v>
      </c>
      <c r="U63" s="93" t="s">
        <v>356</v>
      </c>
    </row>
    <row r="64" spans="3:30" ht="38.25" x14ac:dyDescent="0.15">
      <c r="I64" s="123"/>
      <c r="J64" s="7" t="s">
        <v>374</v>
      </c>
      <c r="K64" s="7">
        <f>4932.58+9900</f>
        <v>14832.58</v>
      </c>
      <c r="L64" s="75">
        <f>K64/K69</f>
        <v>0.18631333834269501</v>
      </c>
      <c r="N64" s="123"/>
      <c r="O64" s="76" t="s">
        <v>374</v>
      </c>
      <c r="P64" s="77">
        <v>1600</v>
      </c>
      <c r="Q64" s="94">
        <f>P64/P69</f>
        <v>8.4955631921229097E-2</v>
      </c>
      <c r="S64" s="95" t="s">
        <v>383</v>
      </c>
      <c r="T64" s="7">
        <v>23530</v>
      </c>
      <c r="U64" s="75">
        <f>T64/T67</f>
        <v>0.60867090899684395</v>
      </c>
    </row>
    <row r="65" spans="9:21" ht="38.25" x14ac:dyDescent="0.15">
      <c r="I65" s="123"/>
      <c r="J65" s="7" t="s">
        <v>375</v>
      </c>
      <c r="K65" s="7">
        <f>12511+8380+7756</f>
        <v>28647</v>
      </c>
      <c r="L65" s="75">
        <f>K65/K69</f>
        <v>0.35983747962277501</v>
      </c>
      <c r="N65" s="123"/>
      <c r="O65" s="76" t="s">
        <v>375</v>
      </c>
      <c r="P65" s="77">
        <v>3343</v>
      </c>
      <c r="Q65" s="94">
        <f>P65/P69</f>
        <v>0.177504173445418</v>
      </c>
      <c r="S65" s="95" t="s">
        <v>384</v>
      </c>
      <c r="T65" s="7">
        <f>14953-140</f>
        <v>14813</v>
      </c>
      <c r="U65" s="75">
        <f>T65/T67</f>
        <v>0.38318071291841299</v>
      </c>
    </row>
    <row r="66" spans="9:21" ht="38.25" x14ac:dyDescent="0.15">
      <c r="I66" s="123"/>
      <c r="J66" s="7" t="s">
        <v>376</v>
      </c>
      <c r="K66" s="7">
        <f>5816.73+2588+3838</f>
        <v>12242.73</v>
      </c>
      <c r="L66" s="75">
        <f>K66/K69</f>
        <v>0.15378200533745701</v>
      </c>
      <c r="N66" s="123"/>
      <c r="O66" s="76" t="s">
        <v>376</v>
      </c>
      <c r="P66" s="77">
        <v>1213.8</v>
      </c>
      <c r="Q66" s="94">
        <f>P66/P69</f>
        <v>6.4449466266242497E-2</v>
      </c>
      <c r="S66" s="95" t="s">
        <v>385</v>
      </c>
      <c r="T66" s="7">
        <v>315</v>
      </c>
      <c r="U66" s="75">
        <f>T66/T67</f>
        <v>8.1483780847431304E-3</v>
      </c>
    </row>
    <row r="67" spans="9:21" ht="38.25" x14ac:dyDescent="0.15">
      <c r="I67" s="123"/>
      <c r="J67" s="7" t="s">
        <v>378</v>
      </c>
      <c r="K67" s="7">
        <f>8631.31-50+4866+3110</f>
        <v>16557.310000000001</v>
      </c>
      <c r="L67" s="75">
        <f>K67/K69</f>
        <v>0.207977823148427</v>
      </c>
      <c r="N67" s="123"/>
      <c r="O67" s="76" t="s">
        <v>378</v>
      </c>
      <c r="P67" s="77">
        <v>6998.9</v>
      </c>
      <c r="Q67" s="94">
        <f>P67/P69</f>
        <v>0.37162248265843201</v>
      </c>
      <c r="S67" s="93" t="s">
        <v>357</v>
      </c>
      <c r="T67" s="5">
        <f>SUM(T64:T66)</f>
        <v>38658</v>
      </c>
      <c r="U67" s="98">
        <f>SUM(U64:U66)</f>
        <v>1</v>
      </c>
    </row>
    <row r="68" spans="9:21" ht="25.5" x14ac:dyDescent="0.15">
      <c r="I68" s="123"/>
      <c r="J68" s="7" t="s">
        <v>379</v>
      </c>
      <c r="K68" s="7">
        <f>5853.12+1209.2+269</f>
        <v>7331.32</v>
      </c>
      <c r="L68" s="75">
        <f>K68/K69</f>
        <v>9.2089353548645406E-2</v>
      </c>
      <c r="N68" s="123"/>
      <c r="O68" s="76" t="s">
        <v>379</v>
      </c>
      <c r="P68" s="77">
        <v>5677.66</v>
      </c>
      <c r="Q68" s="94">
        <f>P68/P69</f>
        <v>0.30146824570867897</v>
      </c>
    </row>
    <row r="69" spans="9:21" x14ac:dyDescent="0.15">
      <c r="I69" s="123"/>
      <c r="J69" s="5" t="s">
        <v>357</v>
      </c>
      <c r="K69" s="5">
        <f>SUM(K64:K68)</f>
        <v>79610.94</v>
      </c>
      <c r="L69" s="92">
        <f>K69/K69</f>
        <v>1</v>
      </c>
      <c r="N69" s="123"/>
      <c r="O69" s="74" t="s">
        <v>357</v>
      </c>
      <c r="P69" s="74">
        <f>SUM(P64:P68)</f>
        <v>18833.36</v>
      </c>
      <c r="Q69" s="99">
        <f>SUM(Q64:Q68)</f>
        <v>1</v>
      </c>
    </row>
  </sheetData>
  <mergeCells count="19">
    <mergeCell ref="N63:N69"/>
    <mergeCell ref="I63:I69"/>
    <mergeCell ref="J46:J48"/>
    <mergeCell ref="J49:J51"/>
    <mergeCell ref="J52:J54"/>
    <mergeCell ref="J55:J57"/>
    <mergeCell ref="C3:C5"/>
    <mergeCell ref="C6:C8"/>
    <mergeCell ref="C9:C11"/>
    <mergeCell ref="C12:C14"/>
    <mergeCell ref="I3:I8"/>
    <mergeCell ref="I9:I11"/>
    <mergeCell ref="I12:I14"/>
    <mergeCell ref="C18:F18"/>
    <mergeCell ref="K19:L19"/>
    <mergeCell ref="K24:L24"/>
    <mergeCell ref="C25:F25"/>
    <mergeCell ref="K25:L25"/>
    <mergeCell ref="K20:K23"/>
  </mergeCells>
  <phoneticPr fontId="30" type="noConversion"/>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3"/>
  <sheetViews>
    <sheetView workbookViewId="0">
      <selection activeCell="B5" sqref="B5:O13"/>
    </sheetView>
  </sheetViews>
  <sheetFormatPr defaultColWidth="9" defaultRowHeight="13.5" x14ac:dyDescent="0.15"/>
  <sheetData>
    <row r="1" spans="2:15" ht="13.5" customHeight="1" x14ac:dyDescent="0.15"/>
    <row r="3" spans="2:15" ht="13.5" customHeight="1" x14ac:dyDescent="0.15"/>
    <row r="5" spans="2:15" ht="15" customHeight="1" x14ac:dyDescent="0.15">
      <c r="B5" s="127"/>
      <c r="C5" s="125" t="s">
        <v>1</v>
      </c>
      <c r="D5" s="125" t="s">
        <v>386</v>
      </c>
      <c r="E5" s="126" t="s">
        <v>387</v>
      </c>
      <c r="F5" s="126"/>
      <c r="G5" s="126"/>
      <c r="H5" s="126"/>
      <c r="I5" s="126" t="s">
        <v>388</v>
      </c>
      <c r="J5" s="126"/>
      <c r="K5" s="126"/>
      <c r="L5" s="126"/>
      <c r="M5" s="126"/>
      <c r="N5" s="126"/>
      <c r="O5" s="126"/>
    </row>
    <row r="6" spans="2:15" x14ac:dyDescent="0.15">
      <c r="B6" s="127"/>
      <c r="C6" s="125"/>
      <c r="D6" s="125"/>
      <c r="E6" s="7">
        <v>9</v>
      </c>
      <c r="F6" s="34">
        <v>10</v>
      </c>
      <c r="G6" s="7">
        <v>11</v>
      </c>
      <c r="H6" s="34">
        <v>12</v>
      </c>
      <c r="I6" s="34">
        <v>1</v>
      </c>
      <c r="J6" s="7">
        <v>2</v>
      </c>
      <c r="K6" s="34">
        <v>3</v>
      </c>
      <c r="L6" s="6">
        <v>4</v>
      </c>
      <c r="M6" s="7">
        <v>5</v>
      </c>
      <c r="N6" s="34">
        <v>6</v>
      </c>
      <c r="O6" s="6">
        <v>7</v>
      </c>
    </row>
    <row r="7" spans="2:15" x14ac:dyDescent="0.15">
      <c r="B7" s="128" t="s">
        <v>389</v>
      </c>
      <c r="C7" s="7">
        <v>1</v>
      </c>
      <c r="D7" s="7" t="s">
        <v>390</v>
      </c>
      <c r="E7" s="35"/>
      <c r="F7" s="7"/>
      <c r="G7" s="7"/>
      <c r="H7" s="7"/>
      <c r="I7" s="7"/>
      <c r="J7" s="7"/>
      <c r="K7" s="7"/>
      <c r="L7" s="7"/>
      <c r="M7" s="7"/>
      <c r="N7" s="7"/>
      <c r="O7" s="6"/>
    </row>
    <row r="8" spans="2:15" ht="39.75" customHeight="1" x14ac:dyDescent="0.15">
      <c r="B8" s="128"/>
      <c r="C8" s="7">
        <v>2</v>
      </c>
      <c r="D8" s="7" t="s">
        <v>391</v>
      </c>
      <c r="E8" s="35"/>
      <c r="F8" s="35"/>
      <c r="G8" s="35"/>
      <c r="H8" s="7"/>
      <c r="I8" s="7"/>
      <c r="J8" s="7"/>
      <c r="K8" s="7"/>
      <c r="L8" s="7"/>
      <c r="M8" s="7"/>
      <c r="N8" s="7"/>
      <c r="O8" s="6"/>
    </row>
    <row r="9" spans="2:15" x14ac:dyDescent="0.15">
      <c r="B9" s="128" t="s">
        <v>392</v>
      </c>
      <c r="C9" s="7">
        <v>3</v>
      </c>
      <c r="D9" s="7" t="s">
        <v>393</v>
      </c>
      <c r="E9" s="7"/>
      <c r="F9" s="7"/>
      <c r="G9" s="35"/>
      <c r="H9" s="35"/>
      <c r="I9" s="35"/>
      <c r="J9" s="35"/>
      <c r="K9" s="35"/>
      <c r="L9" s="7"/>
      <c r="M9" s="7"/>
      <c r="N9" s="7"/>
      <c r="O9" s="6"/>
    </row>
    <row r="10" spans="2:15" x14ac:dyDescent="0.15">
      <c r="B10" s="128"/>
      <c r="C10" s="7">
        <v>4</v>
      </c>
      <c r="D10" s="7" t="s">
        <v>394</v>
      </c>
      <c r="E10" s="7"/>
      <c r="F10" s="7"/>
      <c r="G10" s="7"/>
      <c r="H10" s="7"/>
      <c r="I10" s="7"/>
      <c r="J10" s="6"/>
      <c r="K10" s="35"/>
      <c r="L10" s="35"/>
      <c r="M10" s="35"/>
      <c r="N10" s="35"/>
      <c r="O10" s="7"/>
    </row>
    <row r="11" spans="2:15" ht="25.5" x14ac:dyDescent="0.15">
      <c r="B11" s="128"/>
      <c r="C11" s="7">
        <v>5</v>
      </c>
      <c r="D11" s="7" t="s">
        <v>395</v>
      </c>
      <c r="E11" s="7"/>
      <c r="F11" s="7"/>
      <c r="G11" s="7"/>
      <c r="H11" s="7"/>
      <c r="I11" s="7"/>
      <c r="J11" s="6"/>
      <c r="K11" s="7"/>
      <c r="L11" s="35"/>
      <c r="M11" s="35"/>
      <c r="N11" s="35"/>
      <c r="O11" s="7"/>
    </row>
    <row r="12" spans="2:15" x14ac:dyDescent="0.15">
      <c r="B12" s="128" t="s">
        <v>396</v>
      </c>
      <c r="C12" s="7">
        <v>6</v>
      </c>
      <c r="D12" s="7" t="s">
        <v>396</v>
      </c>
      <c r="E12" s="7"/>
      <c r="F12" s="7"/>
      <c r="G12" s="7"/>
      <c r="H12" s="7"/>
      <c r="I12" s="7"/>
      <c r="J12" s="6"/>
      <c r="K12" s="7"/>
      <c r="L12" s="7"/>
      <c r="M12" s="35"/>
      <c r="N12" s="35"/>
      <c r="O12" s="7"/>
    </row>
    <row r="13" spans="2:15" x14ac:dyDescent="0.15">
      <c r="B13" s="128"/>
      <c r="C13" s="7">
        <v>7</v>
      </c>
      <c r="D13" s="7" t="s">
        <v>397</v>
      </c>
      <c r="E13" s="7"/>
      <c r="F13" s="7"/>
      <c r="G13" s="7"/>
      <c r="H13" s="7"/>
      <c r="I13" s="7"/>
      <c r="J13" s="6"/>
      <c r="K13" s="7"/>
      <c r="L13" s="7"/>
      <c r="M13" s="7"/>
      <c r="N13" s="7"/>
      <c r="O13" s="36"/>
    </row>
  </sheetData>
  <mergeCells count="8">
    <mergeCell ref="B12:B13"/>
    <mergeCell ref="C5:C6"/>
    <mergeCell ref="D5:D6"/>
    <mergeCell ref="E5:H5"/>
    <mergeCell ref="I5:O5"/>
    <mergeCell ref="B5:B6"/>
    <mergeCell ref="B7:B8"/>
    <mergeCell ref="B9:B11"/>
  </mergeCells>
  <phoneticPr fontId="30"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45"/>
  <sheetViews>
    <sheetView topLeftCell="A289" workbookViewId="0">
      <selection activeCell="E456" sqref="E456"/>
    </sheetView>
  </sheetViews>
  <sheetFormatPr defaultColWidth="9" defaultRowHeight="13.5" x14ac:dyDescent="0.15"/>
  <cols>
    <col min="3" max="3" width="22.125" customWidth="1"/>
    <col min="4" max="4" width="14.75" customWidth="1"/>
    <col min="6" max="6" width="19.375" style="2" customWidth="1"/>
    <col min="7" max="7" width="19.25" style="3" customWidth="1"/>
    <col min="9" max="9" width="11.25" customWidth="1"/>
    <col min="10" max="10" width="11.375" customWidth="1"/>
    <col min="11" max="11" width="14" customWidth="1"/>
  </cols>
  <sheetData>
    <row r="2" spans="2:12" x14ac:dyDescent="0.15">
      <c r="B2" s="4" t="s">
        <v>398</v>
      </c>
      <c r="C2" s="4" t="s">
        <v>399</v>
      </c>
      <c r="D2" s="4" t="s">
        <v>400</v>
      </c>
      <c r="E2" s="4" t="s">
        <v>1</v>
      </c>
      <c r="F2" s="5" t="s">
        <v>401</v>
      </c>
      <c r="G2" s="4" t="s">
        <v>402</v>
      </c>
      <c r="H2" s="4" t="s">
        <v>403</v>
      </c>
      <c r="I2" s="4" t="s">
        <v>404</v>
      </c>
      <c r="J2" s="4" t="s">
        <v>405</v>
      </c>
      <c r="K2" s="4" t="s">
        <v>406</v>
      </c>
      <c r="L2" s="4" t="s">
        <v>331</v>
      </c>
    </row>
    <row r="3" spans="2:12" x14ac:dyDescent="0.15">
      <c r="B3" s="118" t="s">
        <v>14</v>
      </c>
      <c r="C3" s="138" t="s">
        <v>15</v>
      </c>
      <c r="D3" s="145" t="s">
        <v>407</v>
      </c>
      <c r="E3" s="6">
        <v>1</v>
      </c>
      <c r="F3" s="7" t="s">
        <v>408</v>
      </c>
      <c r="G3" s="6">
        <v>110</v>
      </c>
      <c r="H3" s="6"/>
      <c r="I3" s="6"/>
      <c r="J3" s="6"/>
      <c r="K3" s="6"/>
      <c r="L3" s="6"/>
    </row>
    <row r="4" spans="2:12" ht="25.5" x14ac:dyDescent="0.15">
      <c r="B4" s="118"/>
      <c r="C4" s="138"/>
      <c r="D4" s="145"/>
      <c r="E4" s="6">
        <v>2</v>
      </c>
      <c r="F4" s="7" t="s">
        <v>409</v>
      </c>
      <c r="G4" s="6">
        <v>110</v>
      </c>
      <c r="H4" s="6"/>
      <c r="I4" s="6"/>
      <c r="J4" s="6"/>
      <c r="K4" s="6"/>
      <c r="L4" s="6"/>
    </row>
    <row r="5" spans="2:12" x14ac:dyDescent="0.15">
      <c r="B5" s="118"/>
      <c r="C5" s="138"/>
      <c r="D5" s="145"/>
      <c r="E5" s="6">
        <v>3</v>
      </c>
      <c r="F5" s="7" t="s">
        <v>410</v>
      </c>
      <c r="G5" s="6">
        <v>110</v>
      </c>
      <c r="H5" s="6"/>
      <c r="I5" s="6"/>
      <c r="J5" s="6"/>
      <c r="K5" s="6"/>
      <c r="L5" s="6"/>
    </row>
    <row r="6" spans="2:12" x14ac:dyDescent="0.15">
      <c r="B6" s="118"/>
      <c r="C6" s="138"/>
      <c r="D6" s="145" t="s">
        <v>411</v>
      </c>
      <c r="E6" s="6">
        <v>1</v>
      </c>
      <c r="F6" s="7"/>
      <c r="G6" s="6"/>
      <c r="H6" s="6"/>
      <c r="I6" s="6"/>
      <c r="J6" s="6"/>
      <c r="K6" s="6"/>
      <c r="L6" s="6"/>
    </row>
    <row r="7" spans="2:12" x14ac:dyDescent="0.15">
      <c r="B7" s="118"/>
      <c r="C7" s="138"/>
      <c r="D7" s="145"/>
      <c r="E7" s="6">
        <v>2</v>
      </c>
      <c r="F7" s="7"/>
      <c r="G7" s="6"/>
      <c r="H7" s="6"/>
      <c r="I7" s="6"/>
      <c r="J7" s="6"/>
      <c r="K7" s="6"/>
      <c r="L7" s="6"/>
    </row>
    <row r="8" spans="2:12" x14ac:dyDescent="0.15">
      <c r="B8" s="118"/>
      <c r="C8" s="138"/>
      <c r="D8" s="145"/>
      <c r="E8" s="6">
        <v>3</v>
      </c>
      <c r="F8" s="7"/>
      <c r="G8" s="6"/>
      <c r="H8" s="6"/>
      <c r="I8" s="6"/>
      <c r="J8" s="6"/>
      <c r="K8" s="6"/>
      <c r="L8" s="15"/>
    </row>
    <row r="9" spans="2:12" x14ac:dyDescent="0.15">
      <c r="B9" s="118"/>
      <c r="C9" s="139" t="s">
        <v>20</v>
      </c>
      <c r="D9" s="145" t="s">
        <v>407</v>
      </c>
      <c r="E9" s="6">
        <v>1</v>
      </c>
      <c r="F9" s="7" t="s">
        <v>412</v>
      </c>
      <c r="G9" s="6">
        <v>350</v>
      </c>
      <c r="H9" s="6"/>
      <c r="I9" s="6"/>
      <c r="J9" s="6"/>
      <c r="K9" s="6"/>
      <c r="L9" s="6"/>
    </row>
    <row r="10" spans="2:12" x14ac:dyDescent="0.15">
      <c r="B10" s="118"/>
      <c r="C10" s="139"/>
      <c r="D10" s="145"/>
      <c r="E10" s="6">
        <v>2</v>
      </c>
      <c r="F10" s="7" t="s">
        <v>413</v>
      </c>
      <c r="G10" s="6">
        <v>350</v>
      </c>
      <c r="H10" s="6"/>
      <c r="I10" s="6"/>
      <c r="J10" s="6"/>
      <c r="K10" s="6"/>
      <c r="L10" s="6"/>
    </row>
    <row r="11" spans="2:12" x14ac:dyDescent="0.15">
      <c r="B11" s="118"/>
      <c r="C11" s="139"/>
      <c r="D11" s="145"/>
      <c r="E11" s="6">
        <v>3</v>
      </c>
      <c r="F11" s="7" t="s">
        <v>414</v>
      </c>
      <c r="G11" s="6">
        <v>350</v>
      </c>
      <c r="H11" s="6"/>
      <c r="I11" s="6"/>
      <c r="J11" s="6"/>
      <c r="K11" s="6"/>
      <c r="L11" s="6"/>
    </row>
    <row r="12" spans="2:12" x14ac:dyDescent="0.15">
      <c r="B12" s="118"/>
      <c r="C12" s="139"/>
      <c r="D12" s="145" t="s">
        <v>411</v>
      </c>
      <c r="E12" s="6">
        <v>1</v>
      </c>
      <c r="F12" s="7"/>
      <c r="G12" s="6"/>
      <c r="H12" s="6"/>
      <c r="I12" s="6"/>
      <c r="J12" s="6"/>
      <c r="K12" s="6"/>
      <c r="L12" s="6"/>
    </row>
    <row r="13" spans="2:12" x14ac:dyDescent="0.15">
      <c r="B13" s="118"/>
      <c r="C13" s="139"/>
      <c r="D13" s="145"/>
      <c r="E13" s="6">
        <v>2</v>
      </c>
      <c r="F13" s="7"/>
      <c r="G13" s="6"/>
      <c r="H13" s="6"/>
      <c r="I13" s="6"/>
      <c r="J13" s="6"/>
      <c r="K13" s="6"/>
      <c r="L13" s="6"/>
    </row>
    <row r="14" spans="2:12" x14ac:dyDescent="0.15">
      <c r="B14" s="118"/>
      <c r="C14" s="139"/>
      <c r="D14" s="145"/>
      <c r="E14" s="6">
        <v>3</v>
      </c>
      <c r="F14" s="7"/>
      <c r="G14" s="6"/>
      <c r="H14" s="6"/>
      <c r="I14" s="6"/>
      <c r="J14" s="6"/>
      <c r="K14" s="6"/>
      <c r="L14" s="15"/>
    </row>
    <row r="15" spans="2:12" ht="25.5" x14ac:dyDescent="0.15">
      <c r="B15" s="118"/>
      <c r="C15" s="139" t="s">
        <v>24</v>
      </c>
      <c r="D15" s="145" t="s">
        <v>407</v>
      </c>
      <c r="E15" s="6">
        <v>1</v>
      </c>
      <c r="F15" s="7" t="s">
        <v>415</v>
      </c>
      <c r="G15" s="6">
        <v>350</v>
      </c>
      <c r="H15" s="6"/>
      <c r="I15" s="6"/>
      <c r="J15" s="6"/>
      <c r="K15" s="6"/>
      <c r="L15" s="6"/>
    </row>
    <row r="16" spans="2:12" ht="25.5" x14ac:dyDescent="0.15">
      <c r="B16" s="118"/>
      <c r="C16" s="139"/>
      <c r="D16" s="145"/>
      <c r="E16" s="6">
        <v>2</v>
      </c>
      <c r="F16" s="7" t="s">
        <v>416</v>
      </c>
      <c r="G16" s="6">
        <v>350</v>
      </c>
      <c r="H16" s="6"/>
      <c r="I16" s="6"/>
      <c r="J16" s="6"/>
      <c r="K16" s="6"/>
      <c r="L16" s="6"/>
    </row>
    <row r="17" spans="2:12" ht="25.5" x14ac:dyDescent="0.15">
      <c r="B17" s="118"/>
      <c r="C17" s="139"/>
      <c r="D17" s="145"/>
      <c r="E17" s="6">
        <v>3</v>
      </c>
      <c r="F17" s="7" t="s">
        <v>417</v>
      </c>
      <c r="G17" s="6">
        <v>350</v>
      </c>
      <c r="H17" s="6"/>
      <c r="I17" s="6"/>
      <c r="J17" s="6"/>
      <c r="K17" s="6"/>
      <c r="L17" s="6"/>
    </row>
    <row r="18" spans="2:12" x14ac:dyDescent="0.15">
      <c r="B18" s="118"/>
      <c r="C18" s="139"/>
      <c r="D18" s="145" t="s">
        <v>411</v>
      </c>
      <c r="E18" s="6">
        <v>1</v>
      </c>
      <c r="F18" s="7"/>
      <c r="G18" s="6"/>
      <c r="H18" s="6"/>
      <c r="I18" s="6"/>
      <c r="J18" s="6"/>
      <c r="K18" s="6"/>
      <c r="L18" s="6"/>
    </row>
    <row r="19" spans="2:12" x14ac:dyDescent="0.15">
      <c r="B19" s="118"/>
      <c r="C19" s="139"/>
      <c r="D19" s="145"/>
      <c r="E19" s="6">
        <v>2</v>
      </c>
      <c r="F19" s="7"/>
      <c r="G19" s="6"/>
      <c r="H19" s="6"/>
      <c r="I19" s="6"/>
      <c r="J19" s="6"/>
      <c r="K19" s="6"/>
      <c r="L19" s="6"/>
    </row>
    <row r="20" spans="2:12" x14ac:dyDescent="0.15">
      <c r="B20" s="118"/>
      <c r="C20" s="139"/>
      <c r="D20" s="145"/>
      <c r="E20" s="6">
        <v>3</v>
      </c>
      <c r="F20" s="7"/>
      <c r="G20" s="6"/>
      <c r="H20" s="6"/>
      <c r="I20" s="6"/>
      <c r="J20" s="6"/>
      <c r="K20" s="6"/>
      <c r="L20" s="15"/>
    </row>
    <row r="21" spans="2:12" ht="25.5" x14ac:dyDescent="0.15">
      <c r="B21" s="118"/>
      <c r="C21" s="139" t="s">
        <v>28</v>
      </c>
      <c r="D21" s="145" t="s">
        <v>407</v>
      </c>
      <c r="E21" s="6">
        <v>1</v>
      </c>
      <c r="F21" s="7" t="s">
        <v>418</v>
      </c>
      <c r="G21" s="6">
        <v>250</v>
      </c>
      <c r="H21" s="6"/>
      <c r="I21" s="6"/>
      <c r="J21" s="6"/>
      <c r="K21" s="6"/>
      <c r="L21" s="6"/>
    </row>
    <row r="22" spans="2:12" ht="38.25" x14ac:dyDescent="0.15">
      <c r="B22" s="118"/>
      <c r="C22" s="139"/>
      <c r="D22" s="145"/>
      <c r="E22" s="6">
        <v>2</v>
      </c>
      <c r="F22" s="7" t="s">
        <v>419</v>
      </c>
      <c r="G22" s="6">
        <v>250</v>
      </c>
      <c r="H22" s="6"/>
      <c r="I22" s="6"/>
      <c r="J22" s="6"/>
      <c r="K22" s="6"/>
      <c r="L22" s="6"/>
    </row>
    <row r="23" spans="2:12" ht="38.25" x14ac:dyDescent="0.15">
      <c r="B23" s="118"/>
      <c r="C23" s="139"/>
      <c r="D23" s="145"/>
      <c r="E23" s="6">
        <v>3</v>
      </c>
      <c r="F23" s="7" t="s">
        <v>420</v>
      </c>
      <c r="G23" s="6">
        <v>250</v>
      </c>
      <c r="H23" s="6"/>
      <c r="I23" s="6"/>
      <c r="J23" s="6"/>
      <c r="K23" s="6"/>
      <c r="L23" s="6"/>
    </row>
    <row r="24" spans="2:12" x14ac:dyDescent="0.15">
      <c r="B24" s="118"/>
      <c r="C24" s="139"/>
      <c r="D24" s="145" t="s">
        <v>411</v>
      </c>
      <c r="E24" s="6">
        <v>1</v>
      </c>
      <c r="F24" s="7"/>
      <c r="G24" s="6"/>
      <c r="H24" s="6"/>
      <c r="I24" s="6"/>
      <c r="J24" s="6"/>
      <c r="K24" s="6"/>
      <c r="L24" s="6"/>
    </row>
    <row r="25" spans="2:12" x14ac:dyDescent="0.15">
      <c r="B25" s="118"/>
      <c r="C25" s="139"/>
      <c r="D25" s="145"/>
      <c r="E25" s="6">
        <v>2</v>
      </c>
      <c r="F25" s="7"/>
      <c r="G25" s="6"/>
      <c r="H25" s="6"/>
      <c r="I25" s="6"/>
      <c r="J25" s="6"/>
      <c r="K25" s="6"/>
      <c r="L25" s="6"/>
    </row>
    <row r="26" spans="2:12" x14ac:dyDescent="0.15">
      <c r="B26" s="118"/>
      <c r="C26" s="139"/>
      <c r="D26" s="145"/>
      <c r="E26" s="6">
        <v>3</v>
      </c>
      <c r="F26" s="7"/>
      <c r="G26" s="6"/>
      <c r="H26" s="6"/>
      <c r="I26" s="6"/>
      <c r="J26" s="6"/>
      <c r="K26" s="6"/>
      <c r="L26" s="15"/>
    </row>
    <row r="31" spans="2:12" x14ac:dyDescent="0.15">
      <c r="B31" s="4" t="s">
        <v>398</v>
      </c>
      <c r="C31" s="4" t="s">
        <v>399</v>
      </c>
      <c r="D31" s="4" t="s">
        <v>400</v>
      </c>
      <c r="E31" s="4" t="s">
        <v>1</v>
      </c>
      <c r="F31" s="5" t="s">
        <v>401</v>
      </c>
      <c r="G31" s="4" t="s">
        <v>402</v>
      </c>
      <c r="H31" s="4" t="s">
        <v>403</v>
      </c>
      <c r="I31" s="4" t="s">
        <v>404</v>
      </c>
      <c r="J31" s="4" t="s">
        <v>405</v>
      </c>
      <c r="K31" s="4" t="s">
        <v>406</v>
      </c>
      <c r="L31" s="4" t="s">
        <v>331</v>
      </c>
    </row>
    <row r="32" spans="2:12" x14ac:dyDescent="0.15">
      <c r="B32" s="118" t="s">
        <v>34</v>
      </c>
      <c r="C32" s="138" t="s">
        <v>35</v>
      </c>
      <c r="D32" s="145" t="s">
        <v>407</v>
      </c>
      <c r="E32" s="6">
        <v>1</v>
      </c>
      <c r="F32" s="7" t="s">
        <v>421</v>
      </c>
      <c r="G32" s="6">
        <v>60</v>
      </c>
      <c r="H32" s="6"/>
      <c r="I32" s="6"/>
      <c r="J32" s="6"/>
      <c r="K32" s="6"/>
      <c r="L32" s="6"/>
    </row>
    <row r="33" spans="2:12" x14ac:dyDescent="0.15">
      <c r="B33" s="118"/>
      <c r="C33" s="138"/>
      <c r="D33" s="145"/>
      <c r="E33" s="6">
        <v>2</v>
      </c>
      <c r="F33" s="7" t="s">
        <v>422</v>
      </c>
      <c r="G33" s="6">
        <v>60</v>
      </c>
      <c r="H33" s="6"/>
      <c r="I33" s="6"/>
      <c r="J33" s="6"/>
      <c r="K33" s="6"/>
      <c r="L33" s="6"/>
    </row>
    <row r="34" spans="2:12" x14ac:dyDescent="0.15">
      <c r="B34" s="118"/>
      <c r="C34" s="138"/>
      <c r="D34" s="145"/>
      <c r="E34" s="6">
        <v>3</v>
      </c>
      <c r="F34" s="7" t="s">
        <v>423</v>
      </c>
      <c r="G34" s="6">
        <v>60</v>
      </c>
      <c r="H34" s="6"/>
      <c r="I34" s="6"/>
      <c r="J34" s="6"/>
      <c r="K34" s="6"/>
      <c r="L34" s="6"/>
    </row>
    <row r="35" spans="2:12" x14ac:dyDescent="0.15">
      <c r="B35" s="118"/>
      <c r="C35" s="138"/>
      <c r="D35" s="145" t="s">
        <v>411</v>
      </c>
      <c r="E35" s="6">
        <v>1</v>
      </c>
      <c r="F35" s="7"/>
      <c r="G35" s="6"/>
      <c r="H35" s="6"/>
      <c r="I35" s="6"/>
      <c r="J35" s="6"/>
      <c r="K35" s="6"/>
      <c r="L35" s="6"/>
    </row>
    <row r="36" spans="2:12" x14ac:dyDescent="0.15">
      <c r="B36" s="118"/>
      <c r="C36" s="138"/>
      <c r="D36" s="145"/>
      <c r="E36" s="6">
        <v>2</v>
      </c>
      <c r="F36" s="7"/>
      <c r="G36" s="6"/>
      <c r="H36" s="6"/>
      <c r="I36" s="6"/>
      <c r="J36" s="6"/>
      <c r="K36" s="6"/>
      <c r="L36" s="6"/>
    </row>
    <row r="37" spans="2:12" x14ac:dyDescent="0.15">
      <c r="B37" s="118"/>
      <c r="C37" s="138"/>
      <c r="D37" s="145"/>
      <c r="E37" s="6">
        <v>3</v>
      </c>
      <c r="F37" s="7"/>
      <c r="G37" s="6"/>
      <c r="H37" s="6"/>
      <c r="I37" s="6"/>
      <c r="J37" s="6"/>
      <c r="K37" s="6"/>
      <c r="L37" s="15"/>
    </row>
    <row r="38" spans="2:12" x14ac:dyDescent="0.15">
      <c r="B38" s="118"/>
      <c r="C38" s="139" t="s">
        <v>39</v>
      </c>
      <c r="D38" s="145" t="s">
        <v>407</v>
      </c>
      <c r="E38" s="6">
        <v>1</v>
      </c>
      <c r="F38" s="7" t="s">
        <v>424</v>
      </c>
      <c r="G38" s="6">
        <v>150</v>
      </c>
      <c r="H38" s="6"/>
      <c r="I38" s="6"/>
      <c r="J38" s="6"/>
      <c r="K38" s="6"/>
      <c r="L38" s="6"/>
    </row>
    <row r="39" spans="2:12" ht="25.5" x14ac:dyDescent="0.15">
      <c r="B39" s="118"/>
      <c r="C39" s="139"/>
      <c r="D39" s="145"/>
      <c r="E39" s="6">
        <v>2</v>
      </c>
      <c r="F39" s="7" t="s">
        <v>425</v>
      </c>
      <c r="G39" s="6">
        <v>150</v>
      </c>
      <c r="H39" s="6"/>
      <c r="I39" s="6"/>
      <c r="J39" s="6"/>
      <c r="K39" s="6"/>
      <c r="L39" s="6"/>
    </row>
    <row r="40" spans="2:12" x14ac:dyDescent="0.15">
      <c r="B40" s="118"/>
      <c r="C40" s="139"/>
      <c r="D40" s="145"/>
      <c r="E40" s="6">
        <v>3</v>
      </c>
      <c r="F40" s="7" t="s">
        <v>426</v>
      </c>
      <c r="G40" s="6">
        <v>150</v>
      </c>
      <c r="H40" s="6"/>
      <c r="I40" s="6"/>
      <c r="J40" s="6"/>
      <c r="K40" s="6"/>
      <c r="L40" s="6"/>
    </row>
    <row r="41" spans="2:12" x14ac:dyDescent="0.15">
      <c r="B41" s="118"/>
      <c r="C41" s="139"/>
      <c r="D41" s="145" t="s">
        <v>411</v>
      </c>
      <c r="E41" s="6">
        <v>1</v>
      </c>
      <c r="F41" s="7"/>
      <c r="G41" s="6"/>
      <c r="H41" s="6"/>
      <c r="I41" s="6"/>
      <c r="J41" s="6"/>
      <c r="K41" s="6"/>
      <c r="L41" s="6"/>
    </row>
    <row r="42" spans="2:12" x14ac:dyDescent="0.15">
      <c r="B42" s="118"/>
      <c r="C42" s="139"/>
      <c r="D42" s="145"/>
      <c r="E42" s="6">
        <v>2</v>
      </c>
      <c r="F42" s="7"/>
      <c r="G42" s="6"/>
      <c r="H42" s="6"/>
      <c r="I42" s="6"/>
      <c r="J42" s="6"/>
      <c r="K42" s="6"/>
      <c r="L42" s="6"/>
    </row>
    <row r="43" spans="2:12" x14ac:dyDescent="0.15">
      <c r="B43" s="118"/>
      <c r="C43" s="139"/>
      <c r="D43" s="145"/>
      <c r="E43" s="6">
        <v>3</v>
      </c>
      <c r="F43" s="7"/>
      <c r="G43" s="6"/>
      <c r="H43" s="6"/>
      <c r="I43" s="6"/>
      <c r="J43" s="6"/>
      <c r="K43" s="6"/>
      <c r="L43" s="15"/>
    </row>
    <row r="44" spans="2:12" x14ac:dyDescent="0.15">
      <c r="B44" s="118"/>
      <c r="C44" s="139" t="s">
        <v>43</v>
      </c>
      <c r="D44" s="145" t="s">
        <v>407</v>
      </c>
      <c r="E44" s="6">
        <v>1</v>
      </c>
      <c r="F44" s="7" t="s">
        <v>427</v>
      </c>
      <c r="G44" s="6">
        <v>180</v>
      </c>
      <c r="H44" s="6"/>
      <c r="I44" s="6"/>
      <c r="J44" s="6"/>
      <c r="K44" s="6"/>
      <c r="L44" s="6"/>
    </row>
    <row r="45" spans="2:12" x14ac:dyDescent="0.15">
      <c r="B45" s="118"/>
      <c r="C45" s="139"/>
      <c r="D45" s="145"/>
      <c r="E45" s="6">
        <v>2</v>
      </c>
      <c r="F45" s="7" t="s">
        <v>428</v>
      </c>
      <c r="G45" s="6">
        <v>180</v>
      </c>
      <c r="H45" s="6"/>
      <c r="I45" s="6"/>
      <c r="J45" s="6"/>
      <c r="K45" s="6"/>
      <c r="L45" s="6"/>
    </row>
    <row r="46" spans="2:12" x14ac:dyDescent="0.15">
      <c r="B46" s="118"/>
      <c r="C46" s="139"/>
      <c r="D46" s="145"/>
      <c r="E46" s="6">
        <v>3</v>
      </c>
      <c r="F46" s="7" t="s">
        <v>429</v>
      </c>
      <c r="G46" s="6">
        <v>180</v>
      </c>
      <c r="H46" s="6"/>
      <c r="I46" s="6"/>
      <c r="J46" s="6"/>
      <c r="K46" s="6"/>
      <c r="L46" s="6"/>
    </row>
    <row r="47" spans="2:12" x14ac:dyDescent="0.15">
      <c r="B47" s="118"/>
      <c r="C47" s="139"/>
      <c r="D47" s="145" t="s">
        <v>411</v>
      </c>
      <c r="E47" s="6">
        <v>1</v>
      </c>
      <c r="F47" s="7"/>
      <c r="G47" s="6"/>
      <c r="H47" s="6"/>
      <c r="I47" s="6"/>
      <c r="J47" s="6"/>
      <c r="K47" s="6"/>
      <c r="L47" s="6"/>
    </row>
    <row r="48" spans="2:12" x14ac:dyDescent="0.15">
      <c r="B48" s="118"/>
      <c r="C48" s="139"/>
      <c r="D48" s="145"/>
      <c r="E48" s="6">
        <v>2</v>
      </c>
      <c r="F48" s="7"/>
      <c r="G48" s="6"/>
      <c r="H48" s="6"/>
      <c r="I48" s="6"/>
      <c r="J48" s="6"/>
      <c r="K48" s="6"/>
      <c r="L48" s="6"/>
    </row>
    <row r="49" spans="2:12" x14ac:dyDescent="0.15">
      <c r="B49" s="118"/>
      <c r="C49" s="139"/>
      <c r="D49" s="145"/>
      <c r="E49" s="6">
        <v>3</v>
      </c>
      <c r="F49" s="7"/>
      <c r="G49" s="6"/>
      <c r="H49" s="6"/>
      <c r="I49" s="6"/>
      <c r="J49" s="6"/>
      <c r="K49" s="6"/>
      <c r="L49" s="15"/>
    </row>
    <row r="50" spans="2:12" x14ac:dyDescent="0.15">
      <c r="B50" s="118"/>
      <c r="C50" s="139" t="s">
        <v>51</v>
      </c>
      <c r="D50" s="145" t="s">
        <v>407</v>
      </c>
      <c r="E50" s="6">
        <v>1</v>
      </c>
      <c r="F50" s="7" t="s">
        <v>430</v>
      </c>
      <c r="G50" s="6">
        <v>320</v>
      </c>
      <c r="H50" s="6"/>
      <c r="I50" s="6"/>
      <c r="J50" s="6"/>
      <c r="K50" s="6"/>
      <c r="L50" s="6"/>
    </row>
    <row r="51" spans="2:12" x14ac:dyDescent="0.15">
      <c r="B51" s="118"/>
      <c r="C51" s="139"/>
      <c r="D51" s="145"/>
      <c r="E51" s="6">
        <v>2</v>
      </c>
      <c r="F51" s="7" t="s">
        <v>431</v>
      </c>
      <c r="G51" s="6">
        <v>320</v>
      </c>
      <c r="H51" s="6"/>
      <c r="I51" s="6"/>
      <c r="J51" s="6"/>
      <c r="K51" s="6"/>
      <c r="L51" s="6"/>
    </row>
    <row r="52" spans="2:12" x14ac:dyDescent="0.15">
      <c r="B52" s="118"/>
      <c r="C52" s="139"/>
      <c r="D52" s="145"/>
      <c r="E52" s="6">
        <v>3</v>
      </c>
      <c r="F52" s="7" t="s">
        <v>432</v>
      </c>
      <c r="G52" s="6">
        <v>320</v>
      </c>
      <c r="H52" s="6"/>
      <c r="I52" s="6"/>
      <c r="J52" s="6"/>
      <c r="K52" s="6"/>
      <c r="L52" s="6"/>
    </row>
    <row r="53" spans="2:12" x14ac:dyDescent="0.15">
      <c r="B53" s="118"/>
      <c r="C53" s="139"/>
      <c r="D53" s="145" t="s">
        <v>411</v>
      </c>
      <c r="E53" s="6">
        <v>1</v>
      </c>
      <c r="F53" s="7"/>
      <c r="G53" s="6"/>
      <c r="H53" s="6"/>
      <c r="I53" s="6"/>
      <c r="J53" s="6"/>
      <c r="K53" s="6"/>
      <c r="L53" s="6"/>
    </row>
    <row r="54" spans="2:12" x14ac:dyDescent="0.15">
      <c r="B54" s="118"/>
      <c r="C54" s="139"/>
      <c r="D54" s="145"/>
      <c r="E54" s="6">
        <v>2</v>
      </c>
      <c r="F54" s="7"/>
      <c r="G54" s="6"/>
      <c r="H54" s="6"/>
      <c r="I54" s="6"/>
      <c r="J54" s="6"/>
      <c r="K54" s="6"/>
      <c r="L54" s="6"/>
    </row>
    <row r="55" spans="2:12" x14ac:dyDescent="0.15">
      <c r="B55" s="118"/>
      <c r="C55" s="139"/>
      <c r="D55" s="145"/>
      <c r="E55" s="6">
        <v>3</v>
      </c>
      <c r="F55" s="7"/>
      <c r="G55" s="6"/>
      <c r="H55" s="6"/>
      <c r="I55" s="6"/>
      <c r="J55" s="6"/>
      <c r="K55" s="6"/>
      <c r="L55" s="15"/>
    </row>
    <row r="56" spans="2:12" x14ac:dyDescent="0.15">
      <c r="B56" s="8"/>
      <c r="C56" s="9"/>
      <c r="D56" s="10"/>
      <c r="E56" s="10"/>
      <c r="F56" s="11"/>
      <c r="G56" s="10"/>
      <c r="H56" s="10"/>
      <c r="I56" s="10"/>
      <c r="J56" s="10"/>
      <c r="K56" s="10"/>
    </row>
    <row r="57" spans="2:12" x14ac:dyDescent="0.15">
      <c r="B57" s="8"/>
      <c r="C57" s="9"/>
      <c r="D57" s="10"/>
      <c r="E57" s="10"/>
      <c r="F57" s="11"/>
      <c r="G57" s="10"/>
      <c r="H57" s="10"/>
      <c r="I57" s="10"/>
      <c r="J57" s="10"/>
      <c r="K57" s="10"/>
    </row>
    <row r="58" spans="2:12" x14ac:dyDescent="0.15">
      <c r="B58" s="8"/>
      <c r="C58" s="9"/>
      <c r="D58" s="10"/>
      <c r="E58" s="10"/>
      <c r="F58" s="11"/>
      <c r="G58" s="10"/>
      <c r="H58" s="10"/>
      <c r="I58" s="10"/>
      <c r="J58" s="10"/>
      <c r="K58" s="10"/>
    </row>
    <row r="60" spans="2:12" x14ac:dyDescent="0.15">
      <c r="B60" s="4" t="s">
        <v>398</v>
      </c>
      <c r="C60" s="4" t="s">
        <v>399</v>
      </c>
      <c r="D60" s="4" t="s">
        <v>400</v>
      </c>
      <c r="E60" s="4" t="s">
        <v>1</v>
      </c>
      <c r="F60" s="5" t="s">
        <v>401</v>
      </c>
      <c r="G60" s="4" t="s">
        <v>402</v>
      </c>
      <c r="H60" s="4" t="s">
        <v>403</v>
      </c>
      <c r="I60" s="4" t="s">
        <v>404</v>
      </c>
      <c r="J60" s="4" t="s">
        <v>405</v>
      </c>
      <c r="K60" s="4" t="s">
        <v>406</v>
      </c>
      <c r="L60" s="4" t="s">
        <v>331</v>
      </c>
    </row>
    <row r="61" spans="2:12" x14ac:dyDescent="0.15">
      <c r="B61" s="129" t="s">
        <v>56</v>
      </c>
      <c r="C61" s="139" t="s">
        <v>57</v>
      </c>
      <c r="D61" s="145" t="s">
        <v>407</v>
      </c>
      <c r="E61" s="6">
        <v>1</v>
      </c>
      <c r="F61" s="13" t="s">
        <v>433</v>
      </c>
      <c r="G61" s="14">
        <v>300</v>
      </c>
      <c r="H61" s="15"/>
      <c r="I61" s="15"/>
      <c r="J61" s="15"/>
      <c r="K61" s="15"/>
      <c r="L61" s="15"/>
    </row>
    <row r="62" spans="2:12" x14ac:dyDescent="0.15">
      <c r="B62" s="129"/>
      <c r="C62" s="139"/>
      <c r="D62" s="145"/>
      <c r="E62" s="6">
        <v>2</v>
      </c>
      <c r="F62" s="13" t="s">
        <v>434</v>
      </c>
      <c r="G62" s="14">
        <v>300</v>
      </c>
      <c r="H62" s="15"/>
      <c r="I62" s="15"/>
      <c r="J62" s="15"/>
      <c r="K62" s="15"/>
      <c r="L62" s="15"/>
    </row>
    <row r="63" spans="2:12" x14ac:dyDescent="0.15">
      <c r="B63" s="129"/>
      <c r="C63" s="139"/>
      <c r="D63" s="145"/>
      <c r="E63" s="6">
        <v>3</v>
      </c>
      <c r="F63" s="13" t="s">
        <v>435</v>
      </c>
      <c r="G63" s="14">
        <v>300</v>
      </c>
      <c r="H63" s="15"/>
      <c r="I63" s="15"/>
      <c r="J63" s="15"/>
      <c r="K63" s="15"/>
      <c r="L63" s="15"/>
    </row>
    <row r="64" spans="2:12" x14ac:dyDescent="0.15">
      <c r="B64" s="129"/>
      <c r="C64" s="139"/>
      <c r="D64" s="145" t="s">
        <v>411</v>
      </c>
      <c r="E64" s="6">
        <v>1</v>
      </c>
      <c r="F64" s="13"/>
      <c r="G64" s="14"/>
      <c r="H64" s="15"/>
      <c r="I64" s="15"/>
      <c r="J64" s="15"/>
      <c r="K64" s="15"/>
      <c r="L64" s="15"/>
    </row>
    <row r="65" spans="2:12" x14ac:dyDescent="0.15">
      <c r="B65" s="129"/>
      <c r="C65" s="139"/>
      <c r="D65" s="145"/>
      <c r="E65" s="6">
        <v>2</v>
      </c>
      <c r="F65" s="13"/>
      <c r="G65" s="14"/>
      <c r="H65" s="15"/>
      <c r="I65" s="15"/>
      <c r="J65" s="15"/>
      <c r="K65" s="15"/>
      <c r="L65" s="15"/>
    </row>
    <row r="66" spans="2:12" x14ac:dyDescent="0.15">
      <c r="B66" s="129"/>
      <c r="C66" s="139"/>
      <c r="D66" s="145"/>
      <c r="E66" s="6">
        <v>3</v>
      </c>
      <c r="F66" s="13"/>
      <c r="G66" s="14"/>
      <c r="H66" s="15"/>
      <c r="I66" s="15"/>
      <c r="J66" s="15"/>
      <c r="K66" s="15"/>
      <c r="L66" s="15"/>
    </row>
    <row r="67" spans="2:12" x14ac:dyDescent="0.15">
      <c r="B67" s="129"/>
      <c r="C67" s="139" t="s">
        <v>67</v>
      </c>
      <c r="D67" s="145" t="s">
        <v>407</v>
      </c>
      <c r="E67" s="6">
        <v>1</v>
      </c>
      <c r="F67" s="13" t="s">
        <v>433</v>
      </c>
      <c r="G67" s="14">
        <v>1100</v>
      </c>
      <c r="H67" s="15"/>
      <c r="I67" s="15"/>
      <c r="J67" s="15"/>
      <c r="K67" s="15"/>
      <c r="L67" s="15"/>
    </row>
    <row r="68" spans="2:12" x14ac:dyDescent="0.15">
      <c r="B68" s="129"/>
      <c r="C68" s="139"/>
      <c r="D68" s="145"/>
      <c r="E68" s="6">
        <v>2</v>
      </c>
      <c r="F68" s="13" t="s">
        <v>434</v>
      </c>
      <c r="G68" s="14">
        <v>1100</v>
      </c>
      <c r="H68" s="15"/>
      <c r="I68" s="15"/>
      <c r="J68" s="15"/>
      <c r="K68" s="15"/>
      <c r="L68" s="15"/>
    </row>
    <row r="69" spans="2:12" x14ac:dyDescent="0.15">
      <c r="B69" s="129"/>
      <c r="C69" s="139"/>
      <c r="D69" s="145"/>
      <c r="E69" s="6">
        <v>3</v>
      </c>
      <c r="F69" s="13" t="s">
        <v>435</v>
      </c>
      <c r="G69" s="14">
        <v>1100</v>
      </c>
      <c r="H69" s="15"/>
      <c r="I69" s="15"/>
      <c r="J69" s="15"/>
      <c r="K69" s="15"/>
      <c r="L69" s="15"/>
    </row>
    <row r="70" spans="2:12" x14ac:dyDescent="0.15">
      <c r="B70" s="129"/>
      <c r="C70" s="139"/>
      <c r="D70" s="145" t="s">
        <v>411</v>
      </c>
      <c r="E70" s="6">
        <v>1</v>
      </c>
      <c r="F70" s="13"/>
      <c r="G70" s="14"/>
      <c r="H70" s="15"/>
      <c r="I70" s="15"/>
      <c r="J70" s="15"/>
      <c r="K70" s="15"/>
      <c r="L70" s="15"/>
    </row>
    <row r="71" spans="2:12" x14ac:dyDescent="0.15">
      <c r="B71" s="129"/>
      <c r="C71" s="139"/>
      <c r="D71" s="145"/>
      <c r="E71" s="6">
        <v>2</v>
      </c>
      <c r="F71" s="13"/>
      <c r="G71" s="14"/>
      <c r="H71" s="15"/>
      <c r="I71" s="15"/>
      <c r="J71" s="15"/>
      <c r="K71" s="15"/>
      <c r="L71" s="15"/>
    </row>
    <row r="72" spans="2:12" x14ac:dyDescent="0.15">
      <c r="B72" s="129"/>
      <c r="C72" s="139"/>
      <c r="D72" s="145"/>
      <c r="E72" s="6">
        <v>3</v>
      </c>
      <c r="F72" s="13"/>
      <c r="G72" s="14"/>
      <c r="H72" s="15"/>
      <c r="I72" s="15"/>
      <c r="J72" s="15"/>
      <c r="K72" s="15"/>
      <c r="L72" s="15"/>
    </row>
    <row r="73" spans="2:12" x14ac:dyDescent="0.15">
      <c r="B73" s="129"/>
      <c r="C73" s="139" t="s">
        <v>74</v>
      </c>
      <c r="D73" s="145" t="s">
        <v>407</v>
      </c>
      <c r="E73" s="6">
        <v>1</v>
      </c>
      <c r="F73" s="13" t="s">
        <v>433</v>
      </c>
      <c r="G73" s="14">
        <v>2600</v>
      </c>
      <c r="H73" s="15"/>
      <c r="I73" s="15"/>
      <c r="J73" s="15"/>
      <c r="K73" s="15"/>
      <c r="L73" s="15"/>
    </row>
    <row r="74" spans="2:12" x14ac:dyDescent="0.15">
      <c r="B74" s="129"/>
      <c r="C74" s="139"/>
      <c r="D74" s="145"/>
      <c r="E74" s="6">
        <v>2</v>
      </c>
      <c r="F74" s="13" t="s">
        <v>434</v>
      </c>
      <c r="G74" s="14">
        <v>2600</v>
      </c>
      <c r="H74" s="15"/>
      <c r="I74" s="15"/>
      <c r="J74" s="15"/>
      <c r="K74" s="15"/>
      <c r="L74" s="15"/>
    </row>
    <row r="75" spans="2:12" x14ac:dyDescent="0.15">
      <c r="B75" s="129"/>
      <c r="C75" s="139"/>
      <c r="D75" s="145"/>
      <c r="E75" s="6">
        <v>3</v>
      </c>
      <c r="F75" s="13" t="s">
        <v>435</v>
      </c>
      <c r="G75" s="14">
        <v>2600</v>
      </c>
      <c r="H75" s="15"/>
      <c r="I75" s="15"/>
      <c r="J75" s="15"/>
      <c r="K75" s="15"/>
      <c r="L75" s="15"/>
    </row>
    <row r="76" spans="2:12" x14ac:dyDescent="0.15">
      <c r="B76" s="129"/>
      <c r="C76" s="139"/>
      <c r="D76" s="145" t="s">
        <v>411</v>
      </c>
      <c r="E76" s="6">
        <v>1</v>
      </c>
      <c r="F76" s="13"/>
      <c r="G76" s="14"/>
      <c r="H76" s="15"/>
      <c r="I76" s="15"/>
      <c r="J76" s="15"/>
      <c r="K76" s="15"/>
      <c r="L76" s="15"/>
    </row>
    <row r="77" spans="2:12" x14ac:dyDescent="0.15">
      <c r="B77" s="129"/>
      <c r="C77" s="139"/>
      <c r="D77" s="145"/>
      <c r="E77" s="6">
        <v>2</v>
      </c>
      <c r="F77" s="13"/>
      <c r="G77" s="14"/>
      <c r="H77" s="15"/>
      <c r="I77" s="15"/>
      <c r="J77" s="15"/>
      <c r="K77" s="15"/>
      <c r="L77" s="15"/>
    </row>
    <row r="78" spans="2:12" x14ac:dyDescent="0.15">
      <c r="B78" s="129"/>
      <c r="C78" s="139"/>
      <c r="D78" s="145"/>
      <c r="E78" s="6">
        <v>3</v>
      </c>
      <c r="F78" s="13"/>
      <c r="G78" s="14"/>
      <c r="H78" s="15"/>
      <c r="I78" s="15"/>
      <c r="J78" s="15"/>
      <c r="K78" s="15"/>
      <c r="L78" s="15"/>
    </row>
    <row r="79" spans="2:12" x14ac:dyDescent="0.15">
      <c r="B79" s="16"/>
      <c r="C79" s="9"/>
      <c r="D79" s="10"/>
      <c r="E79" s="10"/>
    </row>
    <row r="80" spans="2:12" x14ac:dyDescent="0.15">
      <c r="B80" s="16"/>
      <c r="C80" s="9"/>
      <c r="D80" s="10"/>
      <c r="E80" s="10"/>
    </row>
    <row r="81" spans="2:12" x14ac:dyDescent="0.15">
      <c r="B81" s="4" t="s">
        <v>398</v>
      </c>
      <c r="C81" s="4" t="s">
        <v>399</v>
      </c>
      <c r="D81" s="4" t="s">
        <v>400</v>
      </c>
      <c r="E81" s="4" t="s">
        <v>1</v>
      </c>
      <c r="F81" s="5" t="s">
        <v>401</v>
      </c>
      <c r="G81" s="4" t="s">
        <v>402</v>
      </c>
      <c r="H81" s="4" t="s">
        <v>403</v>
      </c>
      <c r="I81" s="4" t="s">
        <v>404</v>
      </c>
      <c r="J81" s="4" t="s">
        <v>405</v>
      </c>
      <c r="K81" s="4" t="s">
        <v>406</v>
      </c>
      <c r="L81" s="4" t="s">
        <v>331</v>
      </c>
    </row>
    <row r="82" spans="2:12" x14ac:dyDescent="0.15">
      <c r="B82" s="130" t="s">
        <v>436</v>
      </c>
      <c r="C82" s="139" t="s">
        <v>437</v>
      </c>
      <c r="D82" s="145" t="s">
        <v>407</v>
      </c>
      <c r="E82" s="6">
        <v>1</v>
      </c>
      <c r="F82" s="17" t="s">
        <v>438</v>
      </c>
      <c r="G82" s="14">
        <v>170</v>
      </c>
      <c r="H82" s="15"/>
      <c r="I82" s="15"/>
      <c r="J82" s="15"/>
      <c r="K82" s="15"/>
      <c r="L82" s="15"/>
    </row>
    <row r="83" spans="2:12" x14ac:dyDescent="0.15">
      <c r="B83" s="131"/>
      <c r="C83" s="139"/>
      <c r="D83" s="145"/>
      <c r="E83" s="6">
        <v>2</v>
      </c>
      <c r="F83" s="13" t="s">
        <v>439</v>
      </c>
      <c r="G83" s="14">
        <v>170</v>
      </c>
      <c r="H83" s="15"/>
      <c r="I83" s="15"/>
      <c r="J83" s="15"/>
      <c r="K83" s="15"/>
      <c r="L83" s="15"/>
    </row>
    <row r="84" spans="2:12" x14ac:dyDescent="0.15">
      <c r="B84" s="131"/>
      <c r="C84" s="139"/>
      <c r="D84" s="145"/>
      <c r="E84" s="6">
        <v>3</v>
      </c>
      <c r="F84" s="13"/>
      <c r="G84" s="14"/>
      <c r="H84" s="15"/>
      <c r="I84" s="15"/>
      <c r="J84" s="15"/>
      <c r="K84" s="15"/>
      <c r="L84" s="15"/>
    </row>
    <row r="85" spans="2:12" x14ac:dyDescent="0.15">
      <c r="B85" s="131"/>
      <c r="C85" s="139"/>
      <c r="D85" s="145" t="s">
        <v>411</v>
      </c>
      <c r="E85" s="6">
        <v>1</v>
      </c>
      <c r="F85" s="13" t="s">
        <v>440</v>
      </c>
      <c r="G85" s="14"/>
      <c r="H85" s="15"/>
      <c r="I85" s="15"/>
      <c r="J85" s="15"/>
      <c r="K85" s="15"/>
      <c r="L85" s="15"/>
    </row>
    <row r="86" spans="2:12" x14ac:dyDescent="0.15">
      <c r="B86" s="131"/>
      <c r="C86" s="139"/>
      <c r="D86" s="145"/>
      <c r="E86" s="6">
        <v>2</v>
      </c>
      <c r="F86" s="13"/>
      <c r="G86" s="14"/>
      <c r="H86" s="15"/>
      <c r="I86" s="15"/>
      <c r="J86" s="15"/>
      <c r="K86" s="15"/>
      <c r="L86" s="15"/>
    </row>
    <row r="87" spans="2:12" x14ac:dyDescent="0.15">
      <c r="B87" s="132"/>
      <c r="C87" s="139"/>
      <c r="D87" s="145"/>
      <c r="E87" s="6">
        <v>3</v>
      </c>
      <c r="F87" s="13"/>
      <c r="G87" s="14"/>
      <c r="H87" s="15"/>
      <c r="I87" s="15"/>
      <c r="J87" s="15"/>
      <c r="K87" s="15"/>
      <c r="L87" s="15"/>
    </row>
    <row r="88" spans="2:12" x14ac:dyDescent="0.15">
      <c r="B88" s="3"/>
      <c r="C88" s="9"/>
      <c r="D88" s="10"/>
      <c r="E88" s="10"/>
    </row>
    <row r="89" spans="2:12" x14ac:dyDescent="0.15">
      <c r="B89" s="3"/>
      <c r="C89" s="9"/>
      <c r="D89" s="10"/>
      <c r="E89" s="10"/>
    </row>
    <row r="90" spans="2:12" x14ac:dyDescent="0.15">
      <c r="B90" s="3"/>
      <c r="C90" s="9"/>
      <c r="D90" s="10"/>
      <c r="E90" s="10"/>
    </row>
    <row r="91" spans="2:12" x14ac:dyDescent="0.15">
      <c r="B91" s="4" t="s">
        <v>398</v>
      </c>
      <c r="C91" s="4" t="s">
        <v>399</v>
      </c>
      <c r="D91" s="4" t="s">
        <v>400</v>
      </c>
      <c r="E91" s="4" t="s">
        <v>1</v>
      </c>
      <c r="F91" s="5" t="s">
        <v>401</v>
      </c>
      <c r="G91" s="4" t="s">
        <v>402</v>
      </c>
      <c r="H91" s="4" t="s">
        <v>403</v>
      </c>
      <c r="I91" s="4" t="s">
        <v>404</v>
      </c>
      <c r="J91" s="4" t="s">
        <v>405</v>
      </c>
      <c r="K91" s="4" t="s">
        <v>406</v>
      </c>
      <c r="L91" s="4" t="s">
        <v>331</v>
      </c>
    </row>
    <row r="92" spans="2:12" ht="27" x14ac:dyDescent="0.15">
      <c r="B92" s="130" t="s">
        <v>78</v>
      </c>
      <c r="C92" s="139" t="s">
        <v>79</v>
      </c>
      <c r="D92" s="145" t="s">
        <v>407</v>
      </c>
      <c r="E92" s="6">
        <v>1</v>
      </c>
      <c r="F92" s="18" t="s">
        <v>441</v>
      </c>
      <c r="G92" s="14">
        <v>120</v>
      </c>
      <c r="H92" s="15"/>
      <c r="I92" s="15"/>
      <c r="J92" s="15"/>
      <c r="K92" s="15"/>
      <c r="L92" s="15"/>
    </row>
    <row r="93" spans="2:12" x14ac:dyDescent="0.15">
      <c r="B93" s="131"/>
      <c r="C93" s="139"/>
      <c r="D93" s="145"/>
      <c r="E93" s="6">
        <v>2</v>
      </c>
      <c r="F93" s="18" t="s">
        <v>442</v>
      </c>
      <c r="G93" s="14">
        <v>120</v>
      </c>
      <c r="H93" s="15"/>
      <c r="I93" s="15"/>
      <c r="J93" s="15"/>
      <c r="K93" s="15"/>
      <c r="L93" s="15"/>
    </row>
    <row r="94" spans="2:12" x14ac:dyDescent="0.15">
      <c r="B94" s="131"/>
      <c r="C94" s="139"/>
      <c r="D94" s="145"/>
      <c r="E94" s="6">
        <v>3</v>
      </c>
      <c r="F94" s="18" t="s">
        <v>443</v>
      </c>
      <c r="G94" s="14">
        <v>120</v>
      </c>
      <c r="H94" s="15"/>
      <c r="I94" s="15"/>
      <c r="J94" s="15"/>
      <c r="K94" s="15"/>
      <c r="L94" s="15"/>
    </row>
    <row r="95" spans="2:12" x14ac:dyDescent="0.15">
      <c r="B95" s="131"/>
      <c r="C95" s="139"/>
      <c r="D95" s="145" t="s">
        <v>411</v>
      </c>
      <c r="E95" s="6">
        <v>1</v>
      </c>
      <c r="F95" s="18" t="s">
        <v>444</v>
      </c>
      <c r="G95" s="14"/>
      <c r="H95" s="15"/>
      <c r="I95" s="15"/>
      <c r="J95" s="15"/>
      <c r="K95" s="15"/>
      <c r="L95" s="15"/>
    </row>
    <row r="96" spans="2:12" x14ac:dyDescent="0.15">
      <c r="B96" s="131"/>
      <c r="C96" s="139"/>
      <c r="D96" s="145"/>
      <c r="E96" s="6">
        <v>2</v>
      </c>
      <c r="F96" s="18"/>
      <c r="G96" s="14"/>
      <c r="H96" s="15"/>
      <c r="I96" s="15"/>
      <c r="J96" s="15"/>
      <c r="K96" s="15"/>
      <c r="L96" s="15"/>
    </row>
    <row r="97" spans="2:12" x14ac:dyDescent="0.15">
      <c r="B97" s="131"/>
      <c r="C97" s="139"/>
      <c r="D97" s="145"/>
      <c r="E97" s="6">
        <v>3</v>
      </c>
      <c r="F97" s="18"/>
      <c r="G97" s="14"/>
      <c r="H97" s="15"/>
      <c r="I97" s="15"/>
      <c r="J97" s="15"/>
      <c r="K97" s="15"/>
      <c r="L97" s="15"/>
    </row>
    <row r="98" spans="2:12" x14ac:dyDescent="0.15">
      <c r="B98" s="131"/>
      <c r="C98" s="139" t="s">
        <v>87</v>
      </c>
      <c r="D98" s="145" t="s">
        <v>407</v>
      </c>
      <c r="E98" s="6">
        <v>1</v>
      </c>
      <c r="F98" s="18" t="s">
        <v>445</v>
      </c>
      <c r="G98" s="14">
        <v>180</v>
      </c>
      <c r="H98" s="15"/>
      <c r="I98" s="15"/>
      <c r="J98" s="15"/>
      <c r="K98" s="15"/>
      <c r="L98" s="15"/>
    </row>
    <row r="99" spans="2:12" x14ac:dyDescent="0.15">
      <c r="B99" s="131"/>
      <c r="C99" s="139"/>
      <c r="D99" s="145"/>
      <c r="E99" s="6">
        <v>2</v>
      </c>
      <c r="F99" s="18" t="s">
        <v>446</v>
      </c>
      <c r="G99" s="14">
        <v>180</v>
      </c>
      <c r="H99" s="15"/>
      <c r="I99" s="15"/>
      <c r="J99" s="15"/>
      <c r="K99" s="15"/>
      <c r="L99" s="15"/>
    </row>
    <row r="100" spans="2:12" x14ac:dyDescent="0.15">
      <c r="B100" s="131"/>
      <c r="C100" s="139"/>
      <c r="D100" s="145"/>
      <c r="E100" s="6">
        <v>3</v>
      </c>
      <c r="F100" s="18" t="s">
        <v>447</v>
      </c>
      <c r="G100" s="14">
        <v>180</v>
      </c>
      <c r="H100" s="15"/>
      <c r="I100" s="15"/>
      <c r="J100" s="15"/>
      <c r="K100" s="15"/>
      <c r="L100" s="15"/>
    </row>
    <row r="101" spans="2:12" x14ac:dyDescent="0.15">
      <c r="B101" s="131"/>
      <c r="C101" s="139"/>
      <c r="D101" s="145" t="s">
        <v>411</v>
      </c>
      <c r="E101" s="6">
        <v>1</v>
      </c>
      <c r="F101" s="18"/>
      <c r="G101" s="14"/>
      <c r="H101" s="15"/>
      <c r="I101" s="15"/>
      <c r="J101" s="15"/>
      <c r="K101" s="15"/>
      <c r="L101" s="15"/>
    </row>
    <row r="102" spans="2:12" x14ac:dyDescent="0.15">
      <c r="B102" s="131"/>
      <c r="C102" s="139"/>
      <c r="D102" s="145"/>
      <c r="E102" s="6">
        <v>2</v>
      </c>
      <c r="F102" s="18"/>
      <c r="G102" s="14"/>
      <c r="H102" s="15"/>
      <c r="I102" s="15"/>
      <c r="J102" s="15"/>
      <c r="K102" s="15"/>
      <c r="L102" s="15"/>
    </row>
    <row r="103" spans="2:12" x14ac:dyDescent="0.15">
      <c r="B103" s="131"/>
      <c r="C103" s="139"/>
      <c r="D103" s="145"/>
      <c r="E103" s="6">
        <v>3</v>
      </c>
      <c r="F103" s="18"/>
      <c r="G103" s="14"/>
      <c r="H103" s="15"/>
      <c r="I103" s="15"/>
      <c r="J103" s="15"/>
      <c r="K103" s="15"/>
      <c r="L103" s="15"/>
    </row>
    <row r="104" spans="2:12" x14ac:dyDescent="0.15">
      <c r="B104" s="131"/>
      <c r="C104" s="139" t="s">
        <v>91</v>
      </c>
      <c r="D104" s="145" t="s">
        <v>407</v>
      </c>
      <c r="E104" s="6">
        <v>1</v>
      </c>
      <c r="F104" s="17" t="s">
        <v>448</v>
      </c>
      <c r="G104" s="14">
        <v>250</v>
      </c>
      <c r="H104" s="15"/>
      <c r="I104" s="15"/>
      <c r="J104" s="15"/>
      <c r="K104" s="15"/>
      <c r="L104" s="15"/>
    </row>
    <row r="105" spans="2:12" x14ac:dyDescent="0.15">
      <c r="B105" s="131"/>
      <c r="C105" s="139"/>
      <c r="D105" s="145"/>
      <c r="E105" s="6">
        <v>2</v>
      </c>
      <c r="F105" s="17" t="s">
        <v>449</v>
      </c>
      <c r="G105" s="14">
        <v>250</v>
      </c>
      <c r="H105" s="15"/>
      <c r="I105" s="15"/>
      <c r="J105" s="15"/>
      <c r="K105" s="15"/>
      <c r="L105" s="15"/>
    </row>
    <row r="106" spans="2:12" x14ac:dyDescent="0.15">
      <c r="B106" s="131"/>
      <c r="C106" s="139"/>
      <c r="D106" s="145"/>
      <c r="E106" s="6">
        <v>3</v>
      </c>
      <c r="F106" s="17" t="s">
        <v>230</v>
      </c>
      <c r="G106" s="14">
        <v>250</v>
      </c>
      <c r="H106" s="15"/>
      <c r="I106" s="15"/>
      <c r="J106" s="15"/>
      <c r="K106" s="15"/>
      <c r="L106" s="15"/>
    </row>
    <row r="107" spans="2:12" x14ac:dyDescent="0.15">
      <c r="B107" s="131"/>
      <c r="C107" s="139"/>
      <c r="D107" s="145" t="s">
        <v>411</v>
      </c>
      <c r="E107" s="6">
        <v>1</v>
      </c>
      <c r="F107" s="17"/>
      <c r="G107" s="14"/>
      <c r="H107" s="15"/>
      <c r="I107" s="15"/>
      <c r="J107" s="15"/>
      <c r="K107" s="15"/>
      <c r="L107" s="15"/>
    </row>
    <row r="108" spans="2:12" x14ac:dyDescent="0.15">
      <c r="B108" s="131"/>
      <c r="C108" s="139"/>
      <c r="D108" s="145"/>
      <c r="E108" s="6">
        <v>2</v>
      </c>
      <c r="F108" s="17"/>
      <c r="G108" s="14"/>
      <c r="H108" s="15"/>
      <c r="I108" s="15"/>
      <c r="J108" s="15"/>
      <c r="K108" s="15"/>
      <c r="L108" s="15"/>
    </row>
    <row r="109" spans="2:12" x14ac:dyDescent="0.15">
      <c r="B109" s="131"/>
      <c r="C109" s="139"/>
      <c r="D109" s="145"/>
      <c r="E109" s="6">
        <v>3</v>
      </c>
      <c r="F109" s="17"/>
      <c r="G109" s="14"/>
      <c r="H109" s="15"/>
      <c r="I109" s="15"/>
      <c r="J109" s="15"/>
      <c r="K109" s="15"/>
      <c r="L109" s="15"/>
    </row>
    <row r="110" spans="2:12" x14ac:dyDescent="0.15">
      <c r="B110" s="131"/>
      <c r="C110" s="139" t="s">
        <v>95</v>
      </c>
      <c r="D110" s="145" t="s">
        <v>407</v>
      </c>
      <c r="E110" s="6">
        <v>1</v>
      </c>
      <c r="F110" s="18" t="s">
        <v>450</v>
      </c>
      <c r="G110" s="14">
        <v>300</v>
      </c>
      <c r="H110" s="15"/>
      <c r="I110" s="15"/>
      <c r="J110" s="15"/>
      <c r="K110" s="15"/>
      <c r="L110" s="15"/>
    </row>
    <row r="111" spans="2:12" x14ac:dyDescent="0.15">
      <c r="B111" s="131"/>
      <c r="C111" s="139"/>
      <c r="D111" s="145"/>
      <c r="E111" s="6">
        <v>2</v>
      </c>
      <c r="F111" s="13" t="s">
        <v>451</v>
      </c>
      <c r="G111" s="14">
        <v>300</v>
      </c>
      <c r="H111" s="15"/>
      <c r="I111" s="15"/>
      <c r="J111" s="15"/>
      <c r="K111" s="15"/>
      <c r="L111" s="15"/>
    </row>
    <row r="112" spans="2:12" x14ac:dyDescent="0.15">
      <c r="B112" s="131"/>
      <c r="C112" s="139"/>
      <c r="D112" s="145"/>
      <c r="E112" s="6">
        <v>3</v>
      </c>
      <c r="F112" s="13" t="s">
        <v>452</v>
      </c>
      <c r="G112" s="14">
        <v>300</v>
      </c>
      <c r="H112" s="15"/>
      <c r="I112" s="15"/>
      <c r="J112" s="15"/>
      <c r="K112" s="15"/>
      <c r="L112" s="15"/>
    </row>
    <row r="113" spans="2:12" x14ac:dyDescent="0.15">
      <c r="B113" s="131"/>
      <c r="C113" s="139"/>
      <c r="D113" s="145" t="s">
        <v>411</v>
      </c>
      <c r="E113" s="6">
        <v>1</v>
      </c>
      <c r="F113" s="13"/>
      <c r="G113" s="14"/>
      <c r="H113" s="15"/>
      <c r="I113" s="15"/>
      <c r="J113" s="15"/>
      <c r="K113" s="15"/>
      <c r="L113" s="15"/>
    </row>
    <row r="114" spans="2:12" x14ac:dyDescent="0.15">
      <c r="B114" s="131"/>
      <c r="C114" s="139"/>
      <c r="D114" s="145"/>
      <c r="E114" s="6">
        <v>2</v>
      </c>
      <c r="F114" s="13"/>
      <c r="G114" s="14"/>
      <c r="H114" s="15"/>
      <c r="I114" s="15"/>
      <c r="J114" s="15"/>
      <c r="K114" s="15"/>
      <c r="L114" s="15"/>
    </row>
    <row r="115" spans="2:12" x14ac:dyDescent="0.15">
      <c r="B115" s="132"/>
      <c r="C115" s="139"/>
      <c r="D115" s="145"/>
      <c r="E115" s="6">
        <v>3</v>
      </c>
      <c r="F115" s="13"/>
      <c r="G115" s="14"/>
      <c r="H115" s="15"/>
      <c r="I115" s="15"/>
      <c r="J115" s="15"/>
      <c r="K115" s="15"/>
      <c r="L115" s="15"/>
    </row>
    <row r="116" spans="2:12" x14ac:dyDescent="0.15">
      <c r="B116" s="3"/>
      <c r="C116" s="9"/>
      <c r="D116" s="10"/>
      <c r="E116" s="10"/>
    </row>
    <row r="117" spans="2:12" x14ac:dyDescent="0.15">
      <c r="B117" s="3"/>
      <c r="C117" s="9"/>
      <c r="D117" s="10"/>
      <c r="E117" s="10"/>
    </row>
    <row r="119" spans="2:12" x14ac:dyDescent="0.15">
      <c r="B119" s="4" t="s">
        <v>398</v>
      </c>
      <c r="C119" s="4" t="s">
        <v>399</v>
      </c>
      <c r="D119" s="4" t="s">
        <v>400</v>
      </c>
      <c r="E119" s="4" t="s">
        <v>1</v>
      </c>
      <c r="F119" s="5" t="s">
        <v>401</v>
      </c>
      <c r="G119" s="4" t="s">
        <v>402</v>
      </c>
      <c r="H119" s="4" t="s">
        <v>403</v>
      </c>
      <c r="I119" s="4" t="s">
        <v>404</v>
      </c>
      <c r="J119" s="4" t="s">
        <v>405</v>
      </c>
      <c r="K119" s="4" t="s">
        <v>406</v>
      </c>
      <c r="L119" s="4" t="s">
        <v>331</v>
      </c>
    </row>
    <row r="120" spans="2:12" x14ac:dyDescent="0.15">
      <c r="B120" s="118" t="s">
        <v>104</v>
      </c>
      <c r="C120" s="140" t="s">
        <v>105</v>
      </c>
      <c r="D120" s="145" t="s">
        <v>407</v>
      </c>
      <c r="E120" s="6">
        <v>1</v>
      </c>
      <c r="F120" s="18" t="s">
        <v>453</v>
      </c>
      <c r="G120" s="14">
        <v>100</v>
      </c>
      <c r="H120" s="15"/>
      <c r="I120" s="15"/>
      <c r="J120" s="15"/>
      <c r="K120" s="15"/>
      <c r="L120" s="15"/>
    </row>
    <row r="121" spans="2:12" x14ac:dyDescent="0.15">
      <c r="B121" s="118"/>
      <c r="C121" s="140"/>
      <c r="D121" s="145"/>
      <c r="E121" s="6">
        <v>2</v>
      </c>
      <c r="F121" s="13" t="s">
        <v>454</v>
      </c>
      <c r="G121" s="14">
        <v>100</v>
      </c>
      <c r="H121" s="15"/>
      <c r="I121" s="15"/>
      <c r="J121" s="15"/>
      <c r="K121" s="15"/>
      <c r="L121" s="15"/>
    </row>
    <row r="122" spans="2:12" x14ac:dyDescent="0.15">
      <c r="B122" s="118"/>
      <c r="C122" s="140"/>
      <c r="D122" s="145"/>
      <c r="E122" s="6">
        <v>3</v>
      </c>
      <c r="F122" s="13" t="s">
        <v>455</v>
      </c>
      <c r="G122" s="14">
        <v>100</v>
      </c>
      <c r="H122" s="15"/>
      <c r="I122" s="15"/>
      <c r="J122" s="15"/>
      <c r="K122" s="15"/>
      <c r="L122" s="15"/>
    </row>
    <row r="123" spans="2:12" x14ac:dyDescent="0.15">
      <c r="B123" s="118"/>
      <c r="C123" s="140"/>
      <c r="D123" s="145" t="s">
        <v>411</v>
      </c>
      <c r="E123" s="6">
        <v>1</v>
      </c>
      <c r="F123" s="13"/>
      <c r="G123" s="14"/>
      <c r="H123" s="15"/>
      <c r="I123" s="15"/>
      <c r="J123" s="15"/>
      <c r="K123" s="15"/>
      <c r="L123" s="15"/>
    </row>
    <row r="124" spans="2:12" x14ac:dyDescent="0.15">
      <c r="B124" s="118"/>
      <c r="C124" s="140"/>
      <c r="D124" s="145"/>
      <c r="E124" s="6">
        <v>2</v>
      </c>
      <c r="F124" s="13"/>
      <c r="G124" s="14"/>
      <c r="H124" s="15"/>
      <c r="I124" s="15"/>
      <c r="J124" s="15"/>
      <c r="K124" s="15"/>
      <c r="L124" s="15"/>
    </row>
    <row r="125" spans="2:12" x14ac:dyDescent="0.15">
      <c r="B125" s="118"/>
      <c r="C125" s="140"/>
      <c r="D125" s="145"/>
      <c r="E125" s="6">
        <v>3</v>
      </c>
      <c r="F125" s="13"/>
      <c r="G125" s="14"/>
      <c r="H125" s="15"/>
      <c r="I125" s="15"/>
      <c r="J125" s="15"/>
      <c r="K125" s="15"/>
      <c r="L125" s="15"/>
    </row>
    <row r="129" spans="2:12" x14ac:dyDescent="0.15">
      <c r="B129" s="4" t="s">
        <v>398</v>
      </c>
      <c r="C129" s="4" t="s">
        <v>399</v>
      </c>
      <c r="D129" s="4" t="s">
        <v>400</v>
      </c>
      <c r="E129" s="4" t="s">
        <v>1</v>
      </c>
      <c r="F129" s="5" t="s">
        <v>401</v>
      </c>
      <c r="G129" s="4" t="s">
        <v>402</v>
      </c>
      <c r="H129" s="4" t="s">
        <v>403</v>
      </c>
      <c r="I129" s="4" t="s">
        <v>404</v>
      </c>
      <c r="J129" s="4" t="s">
        <v>405</v>
      </c>
      <c r="K129" s="4" t="s">
        <v>406</v>
      </c>
      <c r="L129" s="4" t="s">
        <v>331</v>
      </c>
    </row>
    <row r="130" spans="2:12" x14ac:dyDescent="0.15">
      <c r="B130" s="133" t="s">
        <v>110</v>
      </c>
      <c r="C130" s="139" t="s">
        <v>111</v>
      </c>
      <c r="D130" s="145" t="s">
        <v>407</v>
      </c>
      <c r="E130" s="6">
        <v>1</v>
      </c>
      <c r="F130" s="17" t="s">
        <v>456</v>
      </c>
      <c r="G130" s="14">
        <v>110</v>
      </c>
      <c r="H130" s="15"/>
      <c r="I130" s="15"/>
      <c r="J130" s="15"/>
      <c r="K130" s="15"/>
      <c r="L130" s="15"/>
    </row>
    <row r="131" spans="2:12" x14ac:dyDescent="0.15">
      <c r="B131" s="133"/>
      <c r="C131" s="139"/>
      <c r="D131" s="145"/>
      <c r="E131" s="6">
        <v>2</v>
      </c>
      <c r="F131" s="17" t="s">
        <v>457</v>
      </c>
      <c r="G131" s="14">
        <v>110</v>
      </c>
      <c r="H131" s="15"/>
      <c r="I131" s="15"/>
      <c r="J131" s="15"/>
      <c r="K131" s="15"/>
      <c r="L131" s="15"/>
    </row>
    <row r="132" spans="2:12" x14ac:dyDescent="0.15">
      <c r="B132" s="133"/>
      <c r="C132" s="139"/>
      <c r="D132" s="145"/>
      <c r="E132" s="6">
        <v>3</v>
      </c>
      <c r="F132" s="17"/>
      <c r="G132" s="14"/>
      <c r="H132" s="15"/>
      <c r="I132" s="15"/>
      <c r="J132" s="15"/>
      <c r="K132" s="15"/>
      <c r="L132" s="15"/>
    </row>
    <row r="133" spans="2:12" x14ac:dyDescent="0.15">
      <c r="B133" s="133"/>
      <c r="C133" s="139"/>
      <c r="D133" s="145" t="s">
        <v>411</v>
      </c>
      <c r="E133" s="6">
        <v>1</v>
      </c>
      <c r="F133" s="17" t="s">
        <v>458</v>
      </c>
      <c r="G133" s="14"/>
      <c r="H133" s="15"/>
      <c r="I133" s="15"/>
      <c r="J133" s="15"/>
      <c r="K133" s="15"/>
      <c r="L133" s="15"/>
    </row>
    <row r="134" spans="2:12" x14ac:dyDescent="0.15">
      <c r="B134" s="133"/>
      <c r="C134" s="139"/>
      <c r="D134" s="145"/>
      <c r="E134" s="6">
        <v>2</v>
      </c>
      <c r="F134" s="17"/>
      <c r="G134" s="14"/>
      <c r="H134" s="15"/>
      <c r="I134" s="15"/>
      <c r="J134" s="15"/>
      <c r="K134" s="15"/>
      <c r="L134" s="15"/>
    </row>
    <row r="135" spans="2:12" x14ac:dyDescent="0.15">
      <c r="B135" s="133"/>
      <c r="C135" s="139"/>
      <c r="D135" s="145"/>
      <c r="E135" s="6">
        <v>3</v>
      </c>
      <c r="F135" s="17"/>
      <c r="G135" s="14"/>
      <c r="H135" s="15"/>
      <c r="I135" s="15"/>
      <c r="J135" s="15"/>
      <c r="K135" s="15"/>
      <c r="L135" s="15"/>
    </row>
    <row r="136" spans="2:12" x14ac:dyDescent="0.15">
      <c r="B136" s="133"/>
      <c r="C136" s="139" t="s">
        <v>115</v>
      </c>
      <c r="D136" s="145" t="s">
        <v>407</v>
      </c>
      <c r="E136" s="6">
        <v>1</v>
      </c>
      <c r="F136" s="17" t="s">
        <v>459</v>
      </c>
      <c r="G136" s="14">
        <v>150</v>
      </c>
      <c r="H136" s="15"/>
      <c r="I136" s="15"/>
      <c r="J136" s="15"/>
      <c r="K136" s="15"/>
      <c r="L136" s="15"/>
    </row>
    <row r="137" spans="2:12" x14ac:dyDescent="0.15">
      <c r="B137" s="133"/>
      <c r="C137" s="139"/>
      <c r="D137" s="145"/>
      <c r="E137" s="6">
        <v>2</v>
      </c>
      <c r="F137" s="17" t="s">
        <v>460</v>
      </c>
      <c r="G137" s="14">
        <v>150</v>
      </c>
      <c r="H137" s="15"/>
      <c r="I137" s="15"/>
      <c r="J137" s="15"/>
      <c r="K137" s="15"/>
      <c r="L137" s="15"/>
    </row>
    <row r="138" spans="2:12" x14ac:dyDescent="0.15">
      <c r="B138" s="133"/>
      <c r="C138" s="139"/>
      <c r="D138" s="145"/>
      <c r="E138" s="6">
        <v>3</v>
      </c>
      <c r="F138" s="17" t="s">
        <v>461</v>
      </c>
      <c r="G138" s="14">
        <v>150</v>
      </c>
      <c r="H138" s="15"/>
      <c r="I138" s="15"/>
      <c r="J138" s="15"/>
      <c r="K138" s="15"/>
      <c r="L138" s="15"/>
    </row>
    <row r="139" spans="2:12" x14ac:dyDescent="0.15">
      <c r="B139" s="133"/>
      <c r="C139" s="139"/>
      <c r="D139" s="145" t="s">
        <v>411</v>
      </c>
      <c r="E139" s="6">
        <v>1</v>
      </c>
      <c r="F139" s="17"/>
      <c r="G139" s="14"/>
      <c r="H139" s="15"/>
      <c r="I139" s="15"/>
      <c r="J139" s="15"/>
      <c r="K139" s="15"/>
      <c r="L139" s="15"/>
    </row>
    <row r="140" spans="2:12" x14ac:dyDescent="0.15">
      <c r="B140" s="133"/>
      <c r="C140" s="139"/>
      <c r="D140" s="145"/>
      <c r="E140" s="6">
        <v>2</v>
      </c>
      <c r="F140" s="17"/>
      <c r="G140" s="14"/>
      <c r="H140" s="15"/>
      <c r="I140" s="15"/>
      <c r="J140" s="15"/>
      <c r="K140" s="15"/>
      <c r="L140" s="15"/>
    </row>
    <row r="141" spans="2:12" x14ac:dyDescent="0.15">
      <c r="B141" s="133"/>
      <c r="C141" s="139"/>
      <c r="D141" s="145"/>
      <c r="E141" s="6">
        <v>3</v>
      </c>
      <c r="F141" s="17"/>
      <c r="G141" s="14"/>
      <c r="H141" s="15"/>
      <c r="I141" s="15"/>
      <c r="J141" s="15"/>
      <c r="K141" s="15"/>
      <c r="L141" s="15"/>
    </row>
    <row r="142" spans="2:12" x14ac:dyDescent="0.15">
      <c r="B142" s="133"/>
      <c r="C142" s="139" t="s">
        <v>119</v>
      </c>
      <c r="D142" s="145" t="s">
        <v>407</v>
      </c>
      <c r="E142" s="6">
        <v>1</v>
      </c>
      <c r="F142" s="17" t="s">
        <v>462</v>
      </c>
      <c r="G142" s="14">
        <v>150</v>
      </c>
      <c r="H142" s="15"/>
      <c r="I142" s="15"/>
      <c r="J142" s="15"/>
      <c r="K142" s="15"/>
      <c r="L142" s="15"/>
    </row>
    <row r="143" spans="2:12" x14ac:dyDescent="0.15">
      <c r="B143" s="133"/>
      <c r="C143" s="139"/>
      <c r="D143" s="145"/>
      <c r="E143" s="6">
        <v>2</v>
      </c>
      <c r="F143" s="17" t="s">
        <v>463</v>
      </c>
      <c r="G143" s="14">
        <v>150</v>
      </c>
      <c r="H143" s="15"/>
      <c r="I143" s="15"/>
      <c r="J143" s="15"/>
      <c r="K143" s="15"/>
      <c r="L143" s="15"/>
    </row>
    <row r="144" spans="2:12" x14ac:dyDescent="0.15">
      <c r="B144" s="133"/>
      <c r="C144" s="139"/>
      <c r="D144" s="145"/>
      <c r="E144" s="6">
        <v>3</v>
      </c>
      <c r="F144" s="17" t="s">
        <v>464</v>
      </c>
      <c r="G144" s="14">
        <v>150</v>
      </c>
      <c r="H144" s="15"/>
      <c r="I144" s="15"/>
      <c r="J144" s="15"/>
      <c r="K144" s="15"/>
      <c r="L144" s="15"/>
    </row>
    <row r="145" spans="2:12" x14ac:dyDescent="0.15">
      <c r="B145" s="133"/>
      <c r="C145" s="139"/>
      <c r="D145" s="145" t="s">
        <v>411</v>
      </c>
      <c r="E145" s="6">
        <v>1</v>
      </c>
      <c r="F145" s="17"/>
      <c r="G145" s="14"/>
      <c r="H145" s="15"/>
      <c r="I145" s="15"/>
      <c r="J145" s="15"/>
      <c r="K145" s="15"/>
      <c r="L145" s="15"/>
    </row>
    <row r="146" spans="2:12" x14ac:dyDescent="0.15">
      <c r="B146" s="133"/>
      <c r="C146" s="139"/>
      <c r="D146" s="145"/>
      <c r="E146" s="6">
        <v>2</v>
      </c>
      <c r="F146" s="17"/>
      <c r="G146" s="14"/>
      <c r="H146" s="15"/>
      <c r="I146" s="15"/>
      <c r="J146" s="15"/>
      <c r="K146" s="15"/>
      <c r="L146" s="15"/>
    </row>
    <row r="147" spans="2:12" x14ac:dyDescent="0.15">
      <c r="B147" s="133"/>
      <c r="C147" s="139"/>
      <c r="D147" s="145"/>
      <c r="E147" s="6">
        <v>3</v>
      </c>
      <c r="F147" s="17"/>
      <c r="G147" s="14"/>
      <c r="H147" s="15"/>
      <c r="I147" s="15"/>
      <c r="J147" s="15"/>
      <c r="K147" s="15"/>
      <c r="L147" s="15"/>
    </row>
    <row r="148" spans="2:12" x14ac:dyDescent="0.15">
      <c r="B148" s="133"/>
      <c r="C148" s="139" t="s">
        <v>123</v>
      </c>
      <c r="D148" s="145" t="s">
        <v>407</v>
      </c>
      <c r="E148" s="6">
        <v>1</v>
      </c>
      <c r="F148" s="17" t="s">
        <v>465</v>
      </c>
      <c r="G148" s="14">
        <v>150</v>
      </c>
      <c r="H148" s="15"/>
      <c r="I148" s="15"/>
      <c r="J148" s="15"/>
      <c r="K148" s="15"/>
      <c r="L148" s="15"/>
    </row>
    <row r="149" spans="2:12" x14ac:dyDescent="0.15">
      <c r="B149" s="133"/>
      <c r="C149" s="139"/>
      <c r="D149" s="145"/>
      <c r="E149" s="6">
        <v>2</v>
      </c>
      <c r="F149" s="17" t="s">
        <v>466</v>
      </c>
      <c r="G149" s="14">
        <v>150</v>
      </c>
      <c r="H149" s="15"/>
      <c r="I149" s="15"/>
      <c r="J149" s="15"/>
      <c r="K149" s="15"/>
      <c r="L149" s="15"/>
    </row>
    <row r="150" spans="2:12" x14ac:dyDescent="0.15">
      <c r="B150" s="133"/>
      <c r="C150" s="139"/>
      <c r="D150" s="145"/>
      <c r="E150" s="6">
        <v>3</v>
      </c>
      <c r="F150" s="17" t="s">
        <v>467</v>
      </c>
      <c r="G150" s="14">
        <v>150</v>
      </c>
      <c r="H150" s="15"/>
      <c r="I150" s="15"/>
      <c r="J150" s="15"/>
      <c r="K150" s="15"/>
      <c r="L150" s="15"/>
    </row>
    <row r="151" spans="2:12" x14ac:dyDescent="0.15">
      <c r="B151" s="133"/>
      <c r="C151" s="139"/>
      <c r="D151" s="145" t="s">
        <v>411</v>
      </c>
      <c r="E151" s="6">
        <v>1</v>
      </c>
      <c r="F151" s="17"/>
      <c r="G151" s="14"/>
      <c r="H151" s="15"/>
      <c r="I151" s="15"/>
      <c r="J151" s="15"/>
      <c r="K151" s="15"/>
      <c r="L151" s="15"/>
    </row>
    <row r="152" spans="2:12" x14ac:dyDescent="0.15">
      <c r="B152" s="133"/>
      <c r="C152" s="139"/>
      <c r="D152" s="145"/>
      <c r="E152" s="6">
        <v>2</v>
      </c>
      <c r="F152" s="17"/>
      <c r="G152" s="14"/>
      <c r="H152" s="15"/>
      <c r="I152" s="15"/>
      <c r="J152" s="15"/>
      <c r="K152" s="15"/>
      <c r="L152" s="15"/>
    </row>
    <row r="153" spans="2:12" x14ac:dyDescent="0.15">
      <c r="B153" s="133"/>
      <c r="C153" s="139"/>
      <c r="D153" s="145"/>
      <c r="E153" s="6">
        <v>3</v>
      </c>
      <c r="F153" s="17"/>
      <c r="G153" s="14"/>
      <c r="H153" s="15"/>
      <c r="I153" s="15"/>
      <c r="J153" s="15"/>
      <c r="K153" s="15"/>
      <c r="L153" s="15"/>
    </row>
    <row r="154" spans="2:12" ht="27" x14ac:dyDescent="0.15">
      <c r="B154" s="133"/>
      <c r="C154" s="139" t="s">
        <v>468</v>
      </c>
      <c r="D154" s="145" t="s">
        <v>407</v>
      </c>
      <c r="E154" s="6">
        <v>1</v>
      </c>
      <c r="F154" s="17" t="s">
        <v>469</v>
      </c>
      <c r="G154" s="14">
        <v>280</v>
      </c>
      <c r="H154" s="15"/>
      <c r="I154" s="15"/>
      <c r="J154" s="15"/>
      <c r="K154" s="15"/>
      <c r="L154" s="15"/>
    </row>
    <row r="155" spans="2:12" ht="40.5" x14ac:dyDescent="0.15">
      <c r="B155" s="133"/>
      <c r="C155" s="139"/>
      <c r="D155" s="145"/>
      <c r="E155" s="6">
        <v>2</v>
      </c>
      <c r="F155" s="17" t="s">
        <v>470</v>
      </c>
      <c r="G155" s="14">
        <v>280</v>
      </c>
      <c r="H155" s="15"/>
      <c r="I155" s="15"/>
      <c r="J155" s="15"/>
      <c r="K155" s="15"/>
      <c r="L155" s="15"/>
    </row>
    <row r="156" spans="2:12" ht="27" x14ac:dyDescent="0.15">
      <c r="B156" s="133"/>
      <c r="C156" s="139"/>
      <c r="D156" s="145"/>
      <c r="E156" s="6">
        <v>3</v>
      </c>
      <c r="F156" s="17" t="s">
        <v>471</v>
      </c>
      <c r="G156" s="14">
        <v>280</v>
      </c>
      <c r="H156" s="15"/>
      <c r="I156" s="15"/>
      <c r="J156" s="15"/>
      <c r="K156" s="15"/>
      <c r="L156" s="15"/>
    </row>
    <row r="157" spans="2:12" x14ac:dyDescent="0.15">
      <c r="B157" s="133"/>
      <c r="C157" s="139"/>
      <c r="D157" s="145" t="s">
        <v>411</v>
      </c>
      <c r="E157" s="6">
        <v>1</v>
      </c>
      <c r="F157" s="17"/>
      <c r="G157" s="14"/>
      <c r="H157" s="15"/>
      <c r="I157" s="15"/>
      <c r="J157" s="15"/>
      <c r="K157" s="15"/>
      <c r="L157" s="15"/>
    </row>
    <row r="158" spans="2:12" x14ac:dyDescent="0.15">
      <c r="B158" s="133"/>
      <c r="C158" s="139"/>
      <c r="D158" s="145"/>
      <c r="E158" s="6">
        <v>2</v>
      </c>
      <c r="F158" s="17"/>
      <c r="G158" s="14"/>
      <c r="H158" s="15"/>
      <c r="I158" s="15"/>
      <c r="J158" s="15"/>
      <c r="K158" s="15"/>
      <c r="L158" s="15"/>
    </row>
    <row r="159" spans="2:12" x14ac:dyDescent="0.15">
      <c r="B159" s="133"/>
      <c r="C159" s="139"/>
      <c r="D159" s="145"/>
      <c r="E159" s="6">
        <v>3</v>
      </c>
      <c r="F159" s="17"/>
      <c r="G159" s="14"/>
      <c r="H159" s="15"/>
      <c r="I159" s="15"/>
      <c r="J159" s="15"/>
      <c r="K159" s="15"/>
      <c r="L159" s="15"/>
    </row>
    <row r="160" spans="2:12" x14ac:dyDescent="0.15">
      <c r="B160" s="133"/>
      <c r="C160" s="139" t="s">
        <v>472</v>
      </c>
      <c r="D160" s="145" t="s">
        <v>407</v>
      </c>
      <c r="E160" s="6">
        <v>1</v>
      </c>
      <c r="F160" s="17" t="s">
        <v>473</v>
      </c>
      <c r="G160" s="14">
        <v>200</v>
      </c>
      <c r="H160" s="15"/>
      <c r="I160" s="15"/>
      <c r="J160" s="15"/>
      <c r="K160" s="15"/>
      <c r="L160" s="15"/>
    </row>
    <row r="161" spans="2:12" x14ac:dyDescent="0.15">
      <c r="B161" s="133"/>
      <c r="C161" s="139"/>
      <c r="D161" s="145"/>
      <c r="E161" s="6">
        <v>2</v>
      </c>
      <c r="F161" s="17" t="s">
        <v>474</v>
      </c>
      <c r="G161" s="14">
        <v>200</v>
      </c>
      <c r="H161" s="15"/>
      <c r="I161" s="15"/>
      <c r="J161" s="15"/>
      <c r="K161" s="15"/>
      <c r="L161" s="15"/>
    </row>
    <row r="162" spans="2:12" x14ac:dyDescent="0.15">
      <c r="B162" s="133"/>
      <c r="C162" s="139"/>
      <c r="D162" s="145"/>
      <c r="E162" s="6">
        <v>3</v>
      </c>
      <c r="F162" s="17" t="s">
        <v>475</v>
      </c>
      <c r="G162" s="14">
        <v>200</v>
      </c>
      <c r="H162" s="15"/>
      <c r="I162" s="15"/>
      <c r="J162" s="15"/>
      <c r="K162" s="15"/>
      <c r="L162" s="15"/>
    </row>
    <row r="163" spans="2:12" x14ac:dyDescent="0.15">
      <c r="B163" s="133"/>
      <c r="C163" s="139"/>
      <c r="D163" s="145" t="s">
        <v>411</v>
      </c>
      <c r="E163" s="6">
        <v>1</v>
      </c>
      <c r="F163" s="17"/>
      <c r="G163" s="14"/>
      <c r="H163" s="15"/>
      <c r="I163" s="15"/>
      <c r="J163" s="15"/>
      <c r="K163" s="15"/>
      <c r="L163" s="15"/>
    </row>
    <row r="164" spans="2:12" x14ac:dyDescent="0.15">
      <c r="B164" s="133"/>
      <c r="C164" s="139"/>
      <c r="D164" s="145"/>
      <c r="E164" s="6">
        <v>2</v>
      </c>
      <c r="F164" s="17"/>
      <c r="G164" s="14"/>
      <c r="H164" s="15"/>
      <c r="I164" s="15"/>
      <c r="J164" s="15"/>
      <c r="K164" s="15"/>
      <c r="L164" s="15"/>
    </row>
    <row r="165" spans="2:12" x14ac:dyDescent="0.15">
      <c r="B165" s="133"/>
      <c r="C165" s="139"/>
      <c r="D165" s="145"/>
      <c r="E165" s="6">
        <v>3</v>
      </c>
      <c r="F165" s="17"/>
      <c r="G165" s="14"/>
      <c r="H165" s="15"/>
      <c r="I165" s="15"/>
      <c r="J165" s="15"/>
      <c r="K165" s="15"/>
      <c r="L165" s="15"/>
    </row>
    <row r="166" spans="2:12" x14ac:dyDescent="0.15">
      <c r="B166" s="133"/>
      <c r="C166" s="139" t="s">
        <v>135</v>
      </c>
      <c r="D166" s="145" t="s">
        <v>407</v>
      </c>
      <c r="E166" s="6">
        <v>1</v>
      </c>
      <c r="F166" s="17" t="s">
        <v>476</v>
      </c>
      <c r="G166" s="14">
        <v>220</v>
      </c>
      <c r="H166" s="15"/>
      <c r="I166" s="15"/>
      <c r="J166" s="15"/>
      <c r="K166" s="15"/>
      <c r="L166" s="15"/>
    </row>
    <row r="167" spans="2:12" x14ac:dyDescent="0.15">
      <c r="B167" s="133"/>
      <c r="C167" s="139"/>
      <c r="D167" s="145"/>
      <c r="E167" s="6">
        <v>2</v>
      </c>
      <c r="F167" s="17" t="s">
        <v>477</v>
      </c>
      <c r="G167" s="14">
        <v>220</v>
      </c>
      <c r="H167" s="15"/>
      <c r="I167" s="15"/>
      <c r="J167" s="15"/>
      <c r="K167" s="15"/>
      <c r="L167" s="15"/>
    </row>
    <row r="168" spans="2:12" x14ac:dyDescent="0.15">
      <c r="B168" s="133"/>
      <c r="C168" s="139"/>
      <c r="D168" s="145"/>
      <c r="E168" s="6">
        <v>3</v>
      </c>
      <c r="F168" s="17" t="s">
        <v>478</v>
      </c>
      <c r="G168" s="14">
        <v>220</v>
      </c>
      <c r="H168" s="15"/>
      <c r="I168" s="15"/>
      <c r="J168" s="15"/>
      <c r="K168" s="15"/>
      <c r="L168" s="15"/>
    </row>
    <row r="169" spans="2:12" x14ac:dyDescent="0.15">
      <c r="B169" s="133"/>
      <c r="C169" s="139"/>
      <c r="D169" s="145" t="s">
        <v>411</v>
      </c>
      <c r="E169" s="6">
        <v>1</v>
      </c>
      <c r="F169" s="17"/>
      <c r="G169" s="14"/>
      <c r="H169" s="15"/>
      <c r="I169" s="15"/>
      <c r="J169" s="15"/>
      <c r="K169" s="15"/>
      <c r="L169" s="15"/>
    </row>
    <row r="170" spans="2:12" x14ac:dyDescent="0.15">
      <c r="B170" s="133"/>
      <c r="C170" s="139"/>
      <c r="D170" s="145"/>
      <c r="E170" s="6">
        <v>2</v>
      </c>
      <c r="F170" s="17"/>
      <c r="G170" s="14"/>
      <c r="H170" s="15"/>
      <c r="I170" s="15"/>
      <c r="J170" s="15"/>
      <c r="K170" s="15"/>
      <c r="L170" s="15"/>
    </row>
    <row r="171" spans="2:12" x14ac:dyDescent="0.15">
      <c r="B171" s="133"/>
      <c r="C171" s="139"/>
      <c r="D171" s="145"/>
      <c r="E171" s="6">
        <v>3</v>
      </c>
      <c r="F171" s="17"/>
      <c r="G171" s="14"/>
      <c r="H171" s="15"/>
      <c r="I171" s="15"/>
      <c r="J171" s="15"/>
      <c r="K171" s="15"/>
      <c r="L171" s="15"/>
    </row>
    <row r="172" spans="2:12" ht="27" x14ac:dyDescent="0.15">
      <c r="B172" s="133"/>
      <c r="C172" s="139" t="s">
        <v>139</v>
      </c>
      <c r="D172" s="145" t="s">
        <v>407</v>
      </c>
      <c r="E172" s="6">
        <v>1</v>
      </c>
      <c r="F172" s="17" t="s">
        <v>479</v>
      </c>
      <c r="G172" s="14">
        <v>260</v>
      </c>
      <c r="H172" s="15"/>
      <c r="I172" s="15"/>
      <c r="J172" s="15"/>
      <c r="K172" s="15"/>
      <c r="L172" s="15"/>
    </row>
    <row r="173" spans="2:12" ht="40.5" x14ac:dyDescent="0.15">
      <c r="B173" s="133"/>
      <c r="C173" s="139"/>
      <c r="D173" s="145"/>
      <c r="E173" s="6">
        <v>2</v>
      </c>
      <c r="F173" s="17" t="s">
        <v>480</v>
      </c>
      <c r="G173" s="14">
        <v>260</v>
      </c>
      <c r="H173" s="15"/>
      <c r="I173" s="15"/>
      <c r="J173" s="15"/>
      <c r="K173" s="15"/>
      <c r="L173" s="15"/>
    </row>
    <row r="174" spans="2:12" x14ac:dyDescent="0.15">
      <c r="B174" s="133"/>
      <c r="C174" s="139"/>
      <c r="D174" s="145"/>
      <c r="E174" s="6">
        <v>3</v>
      </c>
      <c r="F174" s="17" t="s">
        <v>481</v>
      </c>
      <c r="G174" s="14">
        <v>260</v>
      </c>
      <c r="H174" s="15"/>
      <c r="I174" s="15"/>
      <c r="J174" s="15"/>
      <c r="K174" s="15"/>
      <c r="L174" s="15"/>
    </row>
    <row r="175" spans="2:12" x14ac:dyDescent="0.15">
      <c r="B175" s="133"/>
      <c r="C175" s="139"/>
      <c r="D175" s="145" t="s">
        <v>411</v>
      </c>
      <c r="E175" s="6">
        <v>1</v>
      </c>
      <c r="F175" s="17"/>
      <c r="G175" s="14"/>
      <c r="H175" s="15"/>
      <c r="I175" s="15"/>
      <c r="J175" s="15"/>
      <c r="K175" s="15"/>
      <c r="L175" s="15"/>
    </row>
    <row r="176" spans="2:12" x14ac:dyDescent="0.15">
      <c r="B176" s="133"/>
      <c r="C176" s="139"/>
      <c r="D176" s="145"/>
      <c r="E176" s="6">
        <v>2</v>
      </c>
      <c r="F176" s="17"/>
      <c r="G176" s="14"/>
      <c r="H176" s="15"/>
      <c r="I176" s="15"/>
      <c r="J176" s="15"/>
      <c r="K176" s="15"/>
      <c r="L176" s="15"/>
    </row>
    <row r="177" spans="2:12" x14ac:dyDescent="0.15">
      <c r="B177" s="133"/>
      <c r="C177" s="139"/>
      <c r="D177" s="145"/>
      <c r="E177" s="6">
        <v>3</v>
      </c>
      <c r="F177" s="17"/>
      <c r="G177" s="14"/>
      <c r="H177" s="15"/>
      <c r="I177" s="15"/>
      <c r="J177" s="15"/>
      <c r="K177" s="15"/>
      <c r="L177" s="15"/>
    </row>
    <row r="178" spans="2:12" x14ac:dyDescent="0.15">
      <c r="B178" s="133"/>
      <c r="C178" s="139" t="s">
        <v>143</v>
      </c>
      <c r="D178" s="145" t="s">
        <v>407</v>
      </c>
      <c r="E178" s="6">
        <v>1</v>
      </c>
      <c r="F178" s="17" t="s">
        <v>482</v>
      </c>
      <c r="G178" s="14">
        <v>300</v>
      </c>
      <c r="H178" s="15"/>
      <c r="I178" s="15"/>
      <c r="J178" s="15"/>
      <c r="K178" s="15"/>
      <c r="L178" s="15"/>
    </row>
    <row r="179" spans="2:12" x14ac:dyDescent="0.15">
      <c r="B179" s="133"/>
      <c r="C179" s="139"/>
      <c r="D179" s="145"/>
      <c r="E179" s="6">
        <v>2</v>
      </c>
      <c r="F179" s="17" t="s">
        <v>483</v>
      </c>
      <c r="G179" s="14">
        <v>300</v>
      </c>
      <c r="H179" s="15"/>
      <c r="I179" s="15"/>
      <c r="J179" s="15"/>
      <c r="K179" s="15"/>
      <c r="L179" s="15"/>
    </row>
    <row r="180" spans="2:12" x14ac:dyDescent="0.15">
      <c r="B180" s="133"/>
      <c r="C180" s="139"/>
      <c r="D180" s="145"/>
      <c r="E180" s="6">
        <v>3</v>
      </c>
      <c r="F180" s="17" t="s">
        <v>484</v>
      </c>
      <c r="G180" s="14">
        <v>300</v>
      </c>
      <c r="H180" s="15"/>
      <c r="I180" s="15"/>
      <c r="J180" s="15"/>
      <c r="K180" s="15"/>
      <c r="L180" s="15"/>
    </row>
    <row r="181" spans="2:12" x14ac:dyDescent="0.15">
      <c r="B181" s="133"/>
      <c r="C181" s="139"/>
      <c r="D181" s="145" t="s">
        <v>411</v>
      </c>
      <c r="E181" s="6">
        <v>1</v>
      </c>
      <c r="F181" s="17"/>
      <c r="G181" s="14"/>
      <c r="H181" s="15"/>
      <c r="I181" s="15"/>
      <c r="J181" s="15"/>
      <c r="K181" s="15"/>
      <c r="L181" s="15"/>
    </row>
    <row r="182" spans="2:12" x14ac:dyDescent="0.15">
      <c r="B182" s="133"/>
      <c r="C182" s="139"/>
      <c r="D182" s="145"/>
      <c r="E182" s="6">
        <v>2</v>
      </c>
      <c r="F182" s="17"/>
      <c r="G182" s="14"/>
      <c r="H182" s="15"/>
      <c r="I182" s="15"/>
      <c r="J182" s="15"/>
      <c r="K182" s="15"/>
      <c r="L182" s="15"/>
    </row>
    <row r="183" spans="2:12" x14ac:dyDescent="0.15">
      <c r="B183" s="133"/>
      <c r="C183" s="139"/>
      <c r="D183" s="145"/>
      <c r="E183" s="6">
        <v>3</v>
      </c>
      <c r="F183" s="17"/>
      <c r="G183" s="14"/>
      <c r="H183" s="15"/>
      <c r="I183" s="15"/>
      <c r="J183" s="15"/>
      <c r="K183" s="15"/>
      <c r="L183" s="15"/>
    </row>
    <row r="184" spans="2:12" x14ac:dyDescent="0.15">
      <c r="B184" s="133"/>
      <c r="C184" s="139" t="s">
        <v>147</v>
      </c>
      <c r="D184" s="145" t="s">
        <v>407</v>
      </c>
      <c r="E184" s="6">
        <v>1</v>
      </c>
      <c r="F184" s="17" t="s">
        <v>148</v>
      </c>
      <c r="G184" s="14">
        <v>400</v>
      </c>
      <c r="H184" s="15"/>
      <c r="I184" s="15"/>
      <c r="J184" s="15"/>
      <c r="K184" s="15"/>
      <c r="L184" s="15"/>
    </row>
    <row r="185" spans="2:12" x14ac:dyDescent="0.15">
      <c r="B185" s="133"/>
      <c r="C185" s="139"/>
      <c r="D185" s="145"/>
      <c r="E185" s="6">
        <v>2</v>
      </c>
      <c r="F185" s="17"/>
      <c r="G185" s="14"/>
      <c r="H185" s="15"/>
      <c r="I185" s="15"/>
      <c r="J185" s="15"/>
      <c r="K185" s="15"/>
      <c r="L185" s="15"/>
    </row>
    <row r="186" spans="2:12" x14ac:dyDescent="0.15">
      <c r="B186" s="133"/>
      <c r="C186" s="139"/>
      <c r="D186" s="145"/>
      <c r="E186" s="6">
        <v>3</v>
      </c>
      <c r="F186" s="17"/>
      <c r="G186" s="14"/>
      <c r="H186" s="15"/>
      <c r="I186" s="15"/>
      <c r="J186" s="15"/>
      <c r="K186" s="15"/>
      <c r="L186" s="15"/>
    </row>
    <row r="187" spans="2:12" x14ac:dyDescent="0.15">
      <c r="B187" s="133"/>
      <c r="C187" s="139"/>
      <c r="D187" s="145" t="s">
        <v>411</v>
      </c>
      <c r="E187" s="6">
        <v>1</v>
      </c>
      <c r="F187" s="17"/>
      <c r="G187" s="14"/>
      <c r="H187" s="15"/>
      <c r="I187" s="15"/>
      <c r="J187" s="15"/>
      <c r="K187" s="15"/>
      <c r="L187" s="15"/>
    </row>
    <row r="188" spans="2:12" x14ac:dyDescent="0.15">
      <c r="B188" s="133"/>
      <c r="C188" s="139"/>
      <c r="D188" s="145"/>
      <c r="E188" s="6">
        <v>2</v>
      </c>
      <c r="F188" s="17"/>
      <c r="G188" s="14"/>
      <c r="H188" s="15"/>
      <c r="I188" s="15"/>
      <c r="J188" s="15"/>
      <c r="K188" s="15"/>
      <c r="L188" s="15"/>
    </row>
    <row r="189" spans="2:12" x14ac:dyDescent="0.15">
      <c r="B189" s="133"/>
      <c r="C189" s="139"/>
      <c r="D189" s="145"/>
      <c r="E189" s="6">
        <v>3</v>
      </c>
      <c r="F189" s="17"/>
      <c r="G189" s="14"/>
      <c r="H189" s="15"/>
      <c r="I189" s="15"/>
      <c r="J189" s="15"/>
      <c r="K189" s="15"/>
      <c r="L189" s="15"/>
    </row>
    <row r="190" spans="2:12" x14ac:dyDescent="0.15">
      <c r="B190" s="133"/>
      <c r="C190" s="139" t="s">
        <v>155</v>
      </c>
      <c r="D190" s="145" t="s">
        <v>407</v>
      </c>
      <c r="E190" s="6">
        <v>1</v>
      </c>
      <c r="F190" s="17" t="s">
        <v>485</v>
      </c>
      <c r="G190" s="14">
        <v>450</v>
      </c>
      <c r="H190" s="15"/>
      <c r="I190" s="15"/>
      <c r="J190" s="15"/>
      <c r="K190" s="15"/>
      <c r="L190" s="15"/>
    </row>
    <row r="191" spans="2:12" x14ac:dyDescent="0.15">
      <c r="B191" s="133"/>
      <c r="C191" s="139"/>
      <c r="D191" s="145"/>
      <c r="E191" s="6">
        <v>2</v>
      </c>
      <c r="F191" s="17" t="s">
        <v>486</v>
      </c>
      <c r="G191" s="14">
        <v>450</v>
      </c>
      <c r="H191" s="15"/>
      <c r="I191" s="15"/>
      <c r="J191" s="15"/>
      <c r="K191" s="15"/>
      <c r="L191" s="15"/>
    </row>
    <row r="192" spans="2:12" x14ac:dyDescent="0.15">
      <c r="B192" s="133"/>
      <c r="C192" s="139"/>
      <c r="D192" s="145"/>
      <c r="E192" s="6">
        <v>3</v>
      </c>
      <c r="F192" s="17" t="s">
        <v>487</v>
      </c>
      <c r="G192" s="14">
        <v>450</v>
      </c>
      <c r="H192" s="15"/>
      <c r="I192" s="15"/>
      <c r="J192" s="15"/>
      <c r="K192" s="15"/>
      <c r="L192" s="15"/>
    </row>
    <row r="193" spans="2:12" x14ac:dyDescent="0.15">
      <c r="B193" s="133"/>
      <c r="C193" s="139"/>
      <c r="D193" s="145" t="s">
        <v>411</v>
      </c>
      <c r="E193" s="6">
        <v>1</v>
      </c>
      <c r="F193" s="17"/>
      <c r="G193" s="14"/>
      <c r="H193" s="15"/>
      <c r="I193" s="15"/>
      <c r="J193" s="15"/>
      <c r="K193" s="15"/>
      <c r="L193" s="15"/>
    </row>
    <row r="194" spans="2:12" x14ac:dyDescent="0.15">
      <c r="B194" s="133"/>
      <c r="C194" s="139"/>
      <c r="D194" s="145"/>
      <c r="E194" s="6">
        <v>2</v>
      </c>
      <c r="F194" s="17"/>
      <c r="G194" s="14"/>
      <c r="H194" s="15"/>
      <c r="I194" s="15"/>
      <c r="J194" s="15"/>
      <c r="K194" s="15"/>
      <c r="L194" s="15"/>
    </row>
    <row r="195" spans="2:12" x14ac:dyDescent="0.15">
      <c r="B195" s="133"/>
      <c r="C195" s="139"/>
      <c r="D195" s="145"/>
      <c r="E195" s="6">
        <v>3</v>
      </c>
      <c r="F195" s="17"/>
      <c r="G195" s="14"/>
      <c r="H195" s="15"/>
      <c r="I195" s="15"/>
      <c r="J195" s="15"/>
      <c r="K195" s="15"/>
      <c r="L195" s="15"/>
    </row>
    <row r="196" spans="2:12" ht="27" x14ac:dyDescent="0.15">
      <c r="B196" s="133"/>
      <c r="C196" s="139" t="s">
        <v>159</v>
      </c>
      <c r="D196" s="145" t="s">
        <v>407</v>
      </c>
      <c r="E196" s="6">
        <v>1</v>
      </c>
      <c r="F196" s="17" t="s">
        <v>488</v>
      </c>
      <c r="G196" s="14">
        <v>450</v>
      </c>
      <c r="H196" s="15"/>
      <c r="I196" s="15"/>
      <c r="J196" s="15"/>
      <c r="K196" s="15"/>
      <c r="L196" s="15"/>
    </row>
    <row r="197" spans="2:12" x14ac:dyDescent="0.15">
      <c r="B197" s="133"/>
      <c r="C197" s="139"/>
      <c r="D197" s="145"/>
      <c r="E197" s="6">
        <v>2</v>
      </c>
      <c r="F197" s="17" t="s">
        <v>489</v>
      </c>
      <c r="G197" s="14">
        <v>450</v>
      </c>
      <c r="H197" s="15"/>
      <c r="I197" s="15"/>
      <c r="J197" s="15"/>
      <c r="K197" s="15"/>
      <c r="L197" s="15"/>
    </row>
    <row r="198" spans="2:12" x14ac:dyDescent="0.15">
      <c r="B198" s="133"/>
      <c r="C198" s="139"/>
      <c r="D198" s="145"/>
      <c r="E198" s="6">
        <v>3</v>
      </c>
      <c r="F198" s="17" t="s">
        <v>490</v>
      </c>
      <c r="G198" s="14">
        <v>450</v>
      </c>
      <c r="H198" s="15"/>
      <c r="I198" s="15"/>
      <c r="J198" s="15"/>
      <c r="K198" s="15"/>
      <c r="L198" s="15"/>
    </row>
    <row r="199" spans="2:12" x14ac:dyDescent="0.15">
      <c r="B199" s="133"/>
      <c r="C199" s="139"/>
      <c r="D199" s="145" t="s">
        <v>411</v>
      </c>
      <c r="E199" s="6">
        <v>1</v>
      </c>
      <c r="F199" s="17"/>
      <c r="G199" s="14"/>
      <c r="H199" s="15"/>
      <c r="I199" s="15"/>
      <c r="J199" s="15"/>
      <c r="K199" s="15"/>
      <c r="L199" s="15"/>
    </row>
    <row r="200" spans="2:12" x14ac:dyDescent="0.15">
      <c r="B200" s="133"/>
      <c r="C200" s="139"/>
      <c r="D200" s="145"/>
      <c r="E200" s="6">
        <v>2</v>
      </c>
      <c r="F200" s="17"/>
      <c r="G200" s="14"/>
      <c r="H200" s="15"/>
      <c r="I200" s="15"/>
      <c r="J200" s="15"/>
      <c r="K200" s="15"/>
      <c r="L200" s="15"/>
    </row>
    <row r="201" spans="2:12" x14ac:dyDescent="0.15">
      <c r="B201" s="133"/>
      <c r="C201" s="139"/>
      <c r="D201" s="145"/>
      <c r="E201" s="6">
        <v>3</v>
      </c>
      <c r="F201" s="17"/>
      <c r="G201" s="14"/>
      <c r="H201" s="15"/>
      <c r="I201" s="15"/>
      <c r="J201" s="15"/>
      <c r="K201" s="15"/>
      <c r="L201" s="15"/>
    </row>
    <row r="202" spans="2:12" ht="27" x14ac:dyDescent="0.15">
      <c r="B202" s="133"/>
      <c r="C202" s="139" t="s">
        <v>163</v>
      </c>
      <c r="D202" s="145" t="s">
        <v>407</v>
      </c>
      <c r="E202" s="6">
        <v>1</v>
      </c>
      <c r="F202" s="17" t="s">
        <v>491</v>
      </c>
      <c r="G202" s="14">
        <v>480</v>
      </c>
      <c r="H202" s="15"/>
      <c r="I202" s="15"/>
      <c r="J202" s="15"/>
      <c r="K202" s="15"/>
      <c r="L202" s="15"/>
    </row>
    <row r="203" spans="2:12" x14ac:dyDescent="0.15">
      <c r="B203" s="133"/>
      <c r="C203" s="139"/>
      <c r="D203" s="145"/>
      <c r="E203" s="6">
        <v>2</v>
      </c>
      <c r="F203" s="17" t="s">
        <v>492</v>
      </c>
      <c r="G203" s="14">
        <v>480</v>
      </c>
      <c r="H203" s="15"/>
      <c r="I203" s="15"/>
      <c r="J203" s="15"/>
      <c r="K203" s="15"/>
      <c r="L203" s="15"/>
    </row>
    <row r="204" spans="2:12" x14ac:dyDescent="0.15">
      <c r="B204" s="133"/>
      <c r="C204" s="139"/>
      <c r="D204" s="145"/>
      <c r="E204" s="6">
        <v>3</v>
      </c>
      <c r="F204" s="17" t="s">
        <v>493</v>
      </c>
      <c r="G204" s="14">
        <v>480</v>
      </c>
      <c r="H204" s="15"/>
      <c r="I204" s="15"/>
      <c r="J204" s="15"/>
      <c r="K204" s="15"/>
      <c r="L204" s="15"/>
    </row>
    <row r="205" spans="2:12" x14ac:dyDescent="0.15">
      <c r="B205" s="133"/>
      <c r="C205" s="139"/>
      <c r="D205" s="145" t="s">
        <v>411</v>
      </c>
      <c r="E205" s="6">
        <v>1</v>
      </c>
      <c r="F205" s="17"/>
      <c r="G205" s="14"/>
      <c r="H205" s="15"/>
      <c r="I205" s="15"/>
      <c r="J205" s="15"/>
      <c r="K205" s="15"/>
      <c r="L205" s="15"/>
    </row>
    <row r="206" spans="2:12" x14ac:dyDescent="0.15">
      <c r="B206" s="133"/>
      <c r="C206" s="139"/>
      <c r="D206" s="145"/>
      <c r="E206" s="6">
        <v>2</v>
      </c>
      <c r="F206" s="17"/>
      <c r="G206" s="14"/>
      <c r="H206" s="15"/>
      <c r="I206" s="15"/>
      <c r="J206" s="15"/>
      <c r="K206" s="15"/>
      <c r="L206" s="15"/>
    </row>
    <row r="207" spans="2:12" x14ac:dyDescent="0.15">
      <c r="B207" s="133"/>
      <c r="C207" s="139"/>
      <c r="D207" s="145"/>
      <c r="E207" s="6">
        <v>3</v>
      </c>
      <c r="F207" s="17"/>
      <c r="G207" s="14"/>
      <c r="H207" s="15"/>
      <c r="I207" s="15"/>
      <c r="J207" s="15"/>
      <c r="K207" s="15"/>
      <c r="L207" s="15"/>
    </row>
    <row r="208" spans="2:12" x14ac:dyDescent="0.15">
      <c r="B208" s="133"/>
      <c r="C208" s="139" t="s">
        <v>167</v>
      </c>
      <c r="D208" s="145" t="s">
        <v>407</v>
      </c>
      <c r="E208" s="6">
        <v>1</v>
      </c>
      <c r="F208" s="17" t="s">
        <v>494</v>
      </c>
      <c r="G208" s="14">
        <v>250</v>
      </c>
      <c r="H208" s="15"/>
      <c r="I208" s="15"/>
      <c r="J208" s="15"/>
      <c r="K208" s="15"/>
      <c r="L208" s="15"/>
    </row>
    <row r="209" spans="2:12" x14ac:dyDescent="0.15">
      <c r="B209" s="133"/>
      <c r="C209" s="139"/>
      <c r="D209" s="145"/>
      <c r="E209" s="6">
        <v>2</v>
      </c>
      <c r="F209" s="17" t="s">
        <v>495</v>
      </c>
      <c r="G209" s="14">
        <v>250</v>
      </c>
      <c r="H209" s="15"/>
      <c r="I209" s="15"/>
      <c r="J209" s="15"/>
      <c r="K209" s="15"/>
      <c r="L209" s="15"/>
    </row>
    <row r="210" spans="2:12" x14ac:dyDescent="0.15">
      <c r="B210" s="133"/>
      <c r="C210" s="139"/>
      <c r="D210" s="145"/>
      <c r="E210" s="6">
        <v>3</v>
      </c>
      <c r="F210" s="17" t="s">
        <v>496</v>
      </c>
      <c r="G210" s="14">
        <v>250</v>
      </c>
      <c r="H210" s="15"/>
      <c r="I210" s="15"/>
      <c r="J210" s="15"/>
      <c r="K210" s="15"/>
      <c r="L210" s="15"/>
    </row>
    <row r="211" spans="2:12" x14ac:dyDescent="0.15">
      <c r="B211" s="133"/>
      <c r="C211" s="139"/>
      <c r="D211" s="145" t="s">
        <v>411</v>
      </c>
      <c r="E211" s="6">
        <v>1</v>
      </c>
      <c r="F211" s="17"/>
      <c r="G211" s="14"/>
      <c r="H211" s="15"/>
      <c r="I211" s="15"/>
      <c r="J211" s="15"/>
      <c r="K211" s="15"/>
      <c r="L211" s="15"/>
    </row>
    <row r="212" spans="2:12" x14ac:dyDescent="0.15">
      <c r="B212" s="133"/>
      <c r="C212" s="139"/>
      <c r="D212" s="145"/>
      <c r="E212" s="6">
        <v>2</v>
      </c>
      <c r="F212" s="17"/>
      <c r="G212" s="14"/>
      <c r="H212" s="15"/>
      <c r="I212" s="15"/>
      <c r="J212" s="15"/>
      <c r="K212" s="15"/>
      <c r="L212" s="15"/>
    </row>
    <row r="213" spans="2:12" x14ac:dyDescent="0.15">
      <c r="B213" s="133"/>
      <c r="C213" s="139"/>
      <c r="D213" s="145"/>
      <c r="E213" s="6">
        <v>3</v>
      </c>
      <c r="F213" s="17"/>
      <c r="G213" s="14"/>
      <c r="H213" s="15"/>
      <c r="I213" s="15"/>
      <c r="J213" s="15"/>
      <c r="K213" s="15"/>
      <c r="L213" s="15"/>
    </row>
    <row r="214" spans="2:12" ht="27" x14ac:dyDescent="0.15">
      <c r="B214" s="133"/>
      <c r="C214" s="139" t="s">
        <v>497</v>
      </c>
      <c r="D214" s="145" t="s">
        <v>407</v>
      </c>
      <c r="E214" s="6">
        <v>1</v>
      </c>
      <c r="F214" s="17" t="s">
        <v>498</v>
      </c>
      <c r="G214" s="14">
        <v>100</v>
      </c>
      <c r="H214" s="15"/>
      <c r="I214" s="15"/>
      <c r="J214" s="15"/>
      <c r="K214" s="15"/>
      <c r="L214" s="15"/>
    </row>
    <row r="215" spans="2:12" ht="27" x14ac:dyDescent="0.15">
      <c r="B215" s="133"/>
      <c r="C215" s="139"/>
      <c r="D215" s="145"/>
      <c r="E215" s="6">
        <v>2</v>
      </c>
      <c r="F215" s="17" t="s">
        <v>499</v>
      </c>
      <c r="G215" s="14">
        <v>100</v>
      </c>
      <c r="H215" s="15"/>
      <c r="I215" s="15"/>
      <c r="J215" s="15"/>
      <c r="K215" s="15"/>
      <c r="L215" s="15"/>
    </row>
    <row r="216" spans="2:12" x14ac:dyDescent="0.15">
      <c r="B216" s="133"/>
      <c r="C216" s="139"/>
      <c r="D216" s="145"/>
      <c r="E216" s="6">
        <v>3</v>
      </c>
      <c r="F216" s="17"/>
      <c r="G216" s="14">
        <v>100</v>
      </c>
      <c r="H216" s="15"/>
      <c r="I216" s="15"/>
      <c r="J216" s="15"/>
      <c r="K216" s="15"/>
      <c r="L216" s="15"/>
    </row>
    <row r="217" spans="2:12" x14ac:dyDescent="0.15">
      <c r="B217" s="133"/>
      <c r="C217" s="139"/>
      <c r="D217" s="145" t="s">
        <v>411</v>
      </c>
      <c r="E217" s="6">
        <v>1</v>
      </c>
      <c r="F217" s="17" t="s">
        <v>500</v>
      </c>
      <c r="G217" s="14"/>
      <c r="H217" s="15"/>
      <c r="I217" s="15"/>
      <c r="J217" s="15"/>
      <c r="K217" s="15"/>
      <c r="L217" s="15"/>
    </row>
    <row r="218" spans="2:12" x14ac:dyDescent="0.15">
      <c r="B218" s="133"/>
      <c r="C218" s="139"/>
      <c r="D218" s="145"/>
      <c r="E218" s="6">
        <v>2</v>
      </c>
      <c r="F218" s="17"/>
      <c r="G218" s="14"/>
      <c r="H218" s="15"/>
      <c r="I218" s="15"/>
      <c r="J218" s="15"/>
      <c r="K218" s="15"/>
      <c r="L218" s="15"/>
    </row>
    <row r="219" spans="2:12" x14ac:dyDescent="0.15">
      <c r="B219" s="133"/>
      <c r="C219" s="139"/>
      <c r="D219" s="145"/>
      <c r="E219" s="6">
        <v>3</v>
      </c>
      <c r="F219" s="17"/>
      <c r="G219" s="14"/>
      <c r="H219" s="15"/>
      <c r="I219" s="15"/>
      <c r="J219" s="15"/>
      <c r="K219" s="15"/>
      <c r="L219" s="15"/>
    </row>
    <row r="220" spans="2:12" ht="27" x14ac:dyDescent="0.15">
      <c r="B220" s="133"/>
      <c r="C220" s="139" t="s">
        <v>171</v>
      </c>
      <c r="D220" s="145" t="s">
        <v>407</v>
      </c>
      <c r="E220" s="6">
        <v>1</v>
      </c>
      <c r="F220" s="17" t="s">
        <v>501</v>
      </c>
      <c r="G220" s="14">
        <v>180</v>
      </c>
      <c r="H220" s="15"/>
      <c r="I220" s="15"/>
      <c r="J220" s="15"/>
      <c r="K220" s="15"/>
      <c r="L220" s="15"/>
    </row>
    <row r="221" spans="2:12" ht="27" x14ac:dyDescent="0.15">
      <c r="B221" s="133"/>
      <c r="C221" s="139"/>
      <c r="D221" s="145"/>
      <c r="E221" s="6">
        <v>2</v>
      </c>
      <c r="F221" s="17" t="s">
        <v>502</v>
      </c>
      <c r="G221" s="14">
        <v>180</v>
      </c>
      <c r="H221" s="15"/>
      <c r="I221" s="15"/>
      <c r="J221" s="15"/>
      <c r="K221" s="15"/>
      <c r="L221" s="15"/>
    </row>
    <row r="222" spans="2:12" ht="27" x14ac:dyDescent="0.15">
      <c r="B222" s="133"/>
      <c r="C222" s="139"/>
      <c r="D222" s="145"/>
      <c r="E222" s="6">
        <v>3</v>
      </c>
      <c r="F222" s="17" t="s">
        <v>503</v>
      </c>
      <c r="G222" s="14">
        <v>180</v>
      </c>
      <c r="H222" s="15"/>
      <c r="I222" s="15"/>
      <c r="J222" s="15"/>
      <c r="K222" s="15"/>
      <c r="L222" s="15"/>
    </row>
    <row r="223" spans="2:12" x14ac:dyDescent="0.15">
      <c r="B223" s="133"/>
      <c r="C223" s="139"/>
      <c r="D223" s="145" t="s">
        <v>411</v>
      </c>
      <c r="E223" s="6">
        <v>1</v>
      </c>
      <c r="F223" s="17"/>
      <c r="G223" s="14"/>
      <c r="H223" s="15"/>
      <c r="I223" s="15"/>
      <c r="J223" s="15"/>
      <c r="K223" s="15"/>
      <c r="L223" s="15"/>
    </row>
    <row r="224" spans="2:12" x14ac:dyDescent="0.15">
      <c r="B224" s="133"/>
      <c r="C224" s="139"/>
      <c r="D224" s="145"/>
      <c r="E224" s="6">
        <v>2</v>
      </c>
      <c r="F224" s="17"/>
      <c r="G224" s="14"/>
      <c r="H224" s="15"/>
      <c r="I224" s="15"/>
      <c r="J224" s="15"/>
      <c r="K224" s="15"/>
      <c r="L224" s="15"/>
    </row>
    <row r="225" spans="2:12" x14ac:dyDescent="0.15">
      <c r="B225" s="133"/>
      <c r="C225" s="139"/>
      <c r="D225" s="145"/>
      <c r="E225" s="6">
        <v>3</v>
      </c>
      <c r="F225" s="17"/>
      <c r="G225" s="14"/>
      <c r="H225" s="15"/>
      <c r="I225" s="15"/>
      <c r="J225" s="15"/>
      <c r="K225" s="15"/>
      <c r="L225" s="15"/>
    </row>
    <row r="226" spans="2:12" x14ac:dyDescent="0.15">
      <c r="B226" s="133"/>
      <c r="C226" s="139" t="s">
        <v>175</v>
      </c>
      <c r="D226" s="145" t="s">
        <v>407</v>
      </c>
      <c r="E226" s="6">
        <v>1</v>
      </c>
      <c r="F226" s="17" t="s">
        <v>504</v>
      </c>
      <c r="G226" s="14">
        <v>180</v>
      </c>
      <c r="H226" s="15"/>
      <c r="I226" s="15"/>
      <c r="J226" s="15"/>
      <c r="K226" s="15"/>
      <c r="L226" s="15"/>
    </row>
    <row r="227" spans="2:12" x14ac:dyDescent="0.15">
      <c r="B227" s="133"/>
      <c r="C227" s="139"/>
      <c r="D227" s="145"/>
      <c r="E227" s="6">
        <v>2</v>
      </c>
      <c r="F227" s="13" t="s">
        <v>486</v>
      </c>
      <c r="G227" s="14">
        <v>180</v>
      </c>
      <c r="H227" s="15"/>
      <c r="I227" s="15"/>
      <c r="J227" s="15"/>
      <c r="K227" s="15"/>
      <c r="L227" s="15"/>
    </row>
    <row r="228" spans="2:12" x14ac:dyDescent="0.15">
      <c r="B228" s="133"/>
      <c r="C228" s="139"/>
      <c r="D228" s="145"/>
      <c r="E228" s="6">
        <v>3</v>
      </c>
      <c r="F228" s="13" t="s">
        <v>505</v>
      </c>
      <c r="G228" s="14">
        <v>180</v>
      </c>
      <c r="H228" s="15"/>
      <c r="I228" s="15"/>
      <c r="J228" s="15"/>
      <c r="K228" s="15"/>
      <c r="L228" s="15"/>
    </row>
    <row r="229" spans="2:12" x14ac:dyDescent="0.15">
      <c r="B229" s="133"/>
      <c r="C229" s="139"/>
      <c r="D229" s="145" t="s">
        <v>411</v>
      </c>
      <c r="E229" s="6">
        <v>1</v>
      </c>
      <c r="F229" s="13"/>
      <c r="G229" s="14"/>
      <c r="H229" s="15"/>
      <c r="I229" s="15"/>
      <c r="J229" s="15"/>
      <c r="K229" s="15"/>
      <c r="L229" s="15"/>
    </row>
    <row r="230" spans="2:12" x14ac:dyDescent="0.15">
      <c r="B230" s="133"/>
      <c r="C230" s="139"/>
      <c r="D230" s="145"/>
      <c r="E230" s="6">
        <v>2</v>
      </c>
      <c r="F230" s="13"/>
      <c r="G230" s="14"/>
      <c r="H230" s="15"/>
      <c r="I230" s="15"/>
      <c r="J230" s="15"/>
      <c r="K230" s="15"/>
      <c r="L230" s="15"/>
    </row>
    <row r="231" spans="2:12" x14ac:dyDescent="0.15">
      <c r="B231" s="133"/>
      <c r="C231" s="139"/>
      <c r="D231" s="145"/>
      <c r="E231" s="6">
        <v>3</v>
      </c>
      <c r="F231" s="13"/>
      <c r="G231" s="14"/>
      <c r="H231" s="15"/>
      <c r="I231" s="15"/>
      <c r="J231" s="15"/>
      <c r="K231" s="15"/>
      <c r="L231" s="15"/>
    </row>
    <row r="235" spans="2:12" x14ac:dyDescent="0.15">
      <c r="B235" s="4" t="s">
        <v>398</v>
      </c>
      <c r="C235" s="4" t="s">
        <v>399</v>
      </c>
      <c r="D235" s="4" t="s">
        <v>400</v>
      </c>
      <c r="E235" s="4" t="s">
        <v>1</v>
      </c>
      <c r="F235" s="5" t="s">
        <v>401</v>
      </c>
      <c r="G235" s="4" t="s">
        <v>402</v>
      </c>
      <c r="H235" s="4" t="s">
        <v>403</v>
      </c>
      <c r="I235" s="4" t="s">
        <v>404</v>
      </c>
      <c r="J235" s="4" t="s">
        <v>405</v>
      </c>
      <c r="K235" s="4" t="s">
        <v>406</v>
      </c>
      <c r="L235" s="4" t="s">
        <v>331</v>
      </c>
    </row>
    <row r="236" spans="2:12" x14ac:dyDescent="0.15">
      <c r="B236" s="134" t="s">
        <v>506</v>
      </c>
      <c r="C236" s="141" t="s">
        <v>507</v>
      </c>
      <c r="D236" s="145" t="s">
        <v>407</v>
      </c>
      <c r="E236" s="6">
        <v>1</v>
      </c>
      <c r="F236" s="21" t="s">
        <v>448</v>
      </c>
      <c r="G236" s="14">
        <v>180</v>
      </c>
      <c r="H236" s="15"/>
      <c r="I236" s="15"/>
      <c r="J236" s="15"/>
      <c r="K236" s="15"/>
      <c r="L236" s="15"/>
    </row>
    <row r="237" spans="2:12" x14ac:dyDescent="0.15">
      <c r="B237" s="135"/>
      <c r="C237" s="142"/>
      <c r="D237" s="145"/>
      <c r="E237" s="6">
        <v>2</v>
      </c>
      <c r="F237" s="21" t="s">
        <v>449</v>
      </c>
      <c r="G237" s="14">
        <v>180</v>
      </c>
      <c r="H237" s="15"/>
      <c r="I237" s="15"/>
      <c r="J237" s="15"/>
      <c r="K237" s="15"/>
      <c r="L237" s="15"/>
    </row>
    <row r="238" spans="2:12" x14ac:dyDescent="0.15">
      <c r="B238" s="135"/>
      <c r="C238" s="142"/>
      <c r="D238" s="145"/>
      <c r="E238" s="6">
        <v>3</v>
      </c>
      <c r="F238" s="21" t="s">
        <v>230</v>
      </c>
      <c r="G238" s="14">
        <v>180</v>
      </c>
      <c r="H238" s="15"/>
      <c r="I238" s="15"/>
      <c r="J238" s="15"/>
      <c r="K238" s="15"/>
      <c r="L238" s="15"/>
    </row>
    <row r="239" spans="2:12" x14ac:dyDescent="0.15">
      <c r="B239" s="135"/>
      <c r="C239" s="142"/>
      <c r="D239" s="145" t="s">
        <v>411</v>
      </c>
      <c r="E239" s="6">
        <v>1</v>
      </c>
      <c r="F239" s="21"/>
      <c r="G239" s="14"/>
      <c r="H239" s="15"/>
      <c r="I239" s="15"/>
      <c r="J239" s="15"/>
      <c r="K239" s="15"/>
      <c r="L239" s="15"/>
    </row>
    <row r="240" spans="2:12" x14ac:dyDescent="0.15">
      <c r="B240" s="135"/>
      <c r="C240" s="142"/>
      <c r="D240" s="145"/>
      <c r="E240" s="6">
        <v>2</v>
      </c>
      <c r="F240" s="21"/>
      <c r="G240" s="14"/>
      <c r="H240" s="15"/>
      <c r="I240" s="15"/>
      <c r="J240" s="15"/>
      <c r="K240" s="15"/>
      <c r="L240" s="15"/>
    </row>
    <row r="241" spans="2:12" x14ac:dyDescent="0.15">
      <c r="B241" s="135"/>
      <c r="C241" s="143"/>
      <c r="D241" s="145"/>
      <c r="E241" s="6">
        <v>3</v>
      </c>
      <c r="F241" s="21"/>
      <c r="G241" s="14"/>
      <c r="H241" s="15"/>
      <c r="I241" s="15"/>
      <c r="J241" s="15"/>
      <c r="K241" s="15"/>
      <c r="L241" s="15"/>
    </row>
    <row r="242" spans="2:12" x14ac:dyDescent="0.15">
      <c r="B242" s="135"/>
      <c r="C242" s="141" t="s">
        <v>508</v>
      </c>
      <c r="D242" s="145" t="s">
        <v>407</v>
      </c>
      <c r="E242" s="6">
        <v>1</v>
      </c>
      <c r="F242" s="21" t="s">
        <v>448</v>
      </c>
      <c r="G242" s="14">
        <v>450</v>
      </c>
      <c r="H242" s="15"/>
      <c r="I242" s="15"/>
      <c r="J242" s="15"/>
      <c r="K242" s="15"/>
      <c r="L242" s="15"/>
    </row>
    <row r="243" spans="2:12" x14ac:dyDescent="0.15">
      <c r="B243" s="135"/>
      <c r="C243" s="142"/>
      <c r="D243" s="145"/>
      <c r="E243" s="6">
        <v>2</v>
      </c>
      <c r="F243" s="21" t="s">
        <v>449</v>
      </c>
      <c r="G243" s="14">
        <v>450</v>
      </c>
      <c r="H243" s="15"/>
      <c r="I243" s="15"/>
      <c r="J243" s="15"/>
      <c r="K243" s="15"/>
      <c r="L243" s="15"/>
    </row>
    <row r="244" spans="2:12" x14ac:dyDescent="0.15">
      <c r="B244" s="135"/>
      <c r="C244" s="142"/>
      <c r="D244" s="145"/>
      <c r="E244" s="6">
        <v>3</v>
      </c>
      <c r="F244" s="21" t="s">
        <v>230</v>
      </c>
      <c r="G244" s="14">
        <v>450</v>
      </c>
      <c r="H244" s="15"/>
      <c r="I244" s="15"/>
      <c r="J244" s="15"/>
      <c r="K244" s="15"/>
      <c r="L244" s="15"/>
    </row>
    <row r="245" spans="2:12" x14ac:dyDescent="0.15">
      <c r="B245" s="135"/>
      <c r="C245" s="142"/>
      <c r="D245" s="145" t="s">
        <v>411</v>
      </c>
      <c r="E245" s="6">
        <v>1</v>
      </c>
      <c r="F245" s="13"/>
      <c r="G245" s="14"/>
      <c r="H245" s="15"/>
      <c r="I245" s="15"/>
      <c r="J245" s="15"/>
      <c r="K245" s="15"/>
      <c r="L245" s="15"/>
    </row>
    <row r="246" spans="2:12" x14ac:dyDescent="0.15">
      <c r="B246" s="135"/>
      <c r="C246" s="142"/>
      <c r="D246" s="145"/>
      <c r="E246" s="6">
        <v>2</v>
      </c>
      <c r="F246" s="13"/>
      <c r="G246" s="14"/>
      <c r="H246" s="15"/>
      <c r="I246" s="15"/>
      <c r="J246" s="15"/>
      <c r="K246" s="15"/>
      <c r="L246" s="15"/>
    </row>
    <row r="247" spans="2:12" x14ac:dyDescent="0.15">
      <c r="B247" s="136"/>
      <c r="C247" s="143"/>
      <c r="D247" s="145"/>
      <c r="E247" s="6">
        <v>3</v>
      </c>
      <c r="F247" s="13"/>
      <c r="G247" s="14"/>
      <c r="H247" s="15"/>
      <c r="I247" s="15"/>
      <c r="J247" s="15"/>
      <c r="K247" s="15"/>
      <c r="L247" s="15"/>
    </row>
    <row r="251" spans="2:12" x14ac:dyDescent="0.15">
      <c r="B251" s="4" t="s">
        <v>398</v>
      </c>
      <c r="C251" s="4" t="s">
        <v>399</v>
      </c>
      <c r="D251" s="4" t="s">
        <v>400</v>
      </c>
      <c r="E251" s="4" t="s">
        <v>1</v>
      </c>
      <c r="F251" s="5" t="s">
        <v>401</v>
      </c>
      <c r="G251" s="4" t="s">
        <v>402</v>
      </c>
      <c r="H251" s="4" t="s">
        <v>403</v>
      </c>
      <c r="I251" s="4" t="s">
        <v>404</v>
      </c>
      <c r="J251" s="4" t="s">
        <v>405</v>
      </c>
      <c r="K251" s="4" t="s">
        <v>406</v>
      </c>
      <c r="L251" s="4" t="s">
        <v>331</v>
      </c>
    </row>
    <row r="252" spans="2:12" ht="27" x14ac:dyDescent="0.15">
      <c r="B252" s="129" t="s">
        <v>184</v>
      </c>
      <c r="C252" s="139" t="s">
        <v>185</v>
      </c>
      <c r="D252" s="145" t="s">
        <v>407</v>
      </c>
      <c r="E252" s="6">
        <v>1</v>
      </c>
      <c r="F252" s="17" t="s">
        <v>509</v>
      </c>
      <c r="G252" s="14">
        <v>180</v>
      </c>
      <c r="H252" s="15"/>
      <c r="I252" s="15"/>
      <c r="J252" s="15"/>
      <c r="K252" s="15"/>
      <c r="L252" s="15"/>
    </row>
    <row r="253" spans="2:12" x14ac:dyDescent="0.15">
      <c r="B253" s="129"/>
      <c r="C253" s="139"/>
      <c r="D253" s="145"/>
      <c r="E253" s="6">
        <v>2</v>
      </c>
      <c r="F253" s="17" t="s">
        <v>510</v>
      </c>
      <c r="G253" s="14">
        <v>180</v>
      </c>
      <c r="H253" s="15"/>
      <c r="I253" s="15"/>
      <c r="J253" s="15"/>
      <c r="K253" s="15"/>
      <c r="L253" s="15"/>
    </row>
    <row r="254" spans="2:12" x14ac:dyDescent="0.15">
      <c r="B254" s="129"/>
      <c r="C254" s="139"/>
      <c r="D254" s="145"/>
      <c r="E254" s="6">
        <v>3</v>
      </c>
      <c r="F254" s="17" t="s">
        <v>511</v>
      </c>
      <c r="G254" s="14">
        <v>180</v>
      </c>
      <c r="H254" s="15"/>
      <c r="I254" s="15"/>
      <c r="J254" s="15"/>
      <c r="K254" s="15"/>
      <c r="L254" s="15"/>
    </row>
    <row r="255" spans="2:12" x14ac:dyDescent="0.15">
      <c r="B255" s="129"/>
      <c r="C255" s="139"/>
      <c r="D255" s="145" t="s">
        <v>411</v>
      </c>
      <c r="E255" s="6">
        <v>1</v>
      </c>
      <c r="F255" s="17"/>
      <c r="G255" s="14"/>
      <c r="H255" s="15"/>
      <c r="I255" s="15"/>
      <c r="J255" s="15"/>
      <c r="K255" s="15"/>
      <c r="L255" s="15"/>
    </row>
    <row r="256" spans="2:12" x14ac:dyDescent="0.15">
      <c r="B256" s="129"/>
      <c r="C256" s="139"/>
      <c r="D256" s="145"/>
      <c r="E256" s="6">
        <v>2</v>
      </c>
      <c r="F256" s="17"/>
      <c r="G256" s="14"/>
      <c r="H256" s="15"/>
      <c r="I256" s="15"/>
      <c r="J256" s="15"/>
      <c r="K256" s="15"/>
      <c r="L256" s="15"/>
    </row>
    <row r="257" spans="2:12" x14ac:dyDescent="0.15">
      <c r="B257" s="129"/>
      <c r="C257" s="139"/>
      <c r="D257" s="145"/>
      <c r="E257" s="6">
        <v>3</v>
      </c>
      <c r="F257" s="17"/>
      <c r="G257" s="14"/>
      <c r="H257" s="15"/>
      <c r="I257" s="15"/>
      <c r="J257" s="15"/>
      <c r="K257" s="15"/>
      <c r="L257" s="15"/>
    </row>
    <row r="258" spans="2:12" ht="27" x14ac:dyDescent="0.15">
      <c r="B258" s="129"/>
      <c r="C258" s="139" t="s">
        <v>189</v>
      </c>
      <c r="D258" s="145" t="s">
        <v>407</v>
      </c>
      <c r="E258" s="6">
        <v>1</v>
      </c>
      <c r="F258" s="17" t="s">
        <v>512</v>
      </c>
      <c r="G258" s="14">
        <v>380</v>
      </c>
      <c r="H258" s="15"/>
      <c r="I258" s="15"/>
      <c r="J258" s="15"/>
      <c r="K258" s="15"/>
      <c r="L258" s="15"/>
    </row>
    <row r="259" spans="2:12" ht="27" x14ac:dyDescent="0.15">
      <c r="B259" s="129"/>
      <c r="C259" s="139"/>
      <c r="D259" s="145"/>
      <c r="E259" s="6">
        <v>2</v>
      </c>
      <c r="F259" s="17" t="s">
        <v>513</v>
      </c>
      <c r="G259" s="14">
        <v>380</v>
      </c>
      <c r="H259" s="15"/>
      <c r="I259" s="15"/>
      <c r="J259" s="15"/>
      <c r="K259" s="15"/>
      <c r="L259" s="15"/>
    </row>
    <row r="260" spans="2:12" ht="27" x14ac:dyDescent="0.15">
      <c r="B260" s="129"/>
      <c r="C260" s="139"/>
      <c r="D260" s="145"/>
      <c r="E260" s="6">
        <v>3</v>
      </c>
      <c r="F260" s="17" t="s">
        <v>514</v>
      </c>
      <c r="G260" s="14">
        <v>380</v>
      </c>
      <c r="H260" s="15"/>
      <c r="I260" s="15"/>
      <c r="J260" s="15"/>
      <c r="K260" s="15"/>
      <c r="L260" s="15"/>
    </row>
    <row r="261" spans="2:12" x14ac:dyDescent="0.15">
      <c r="B261" s="129"/>
      <c r="C261" s="139"/>
      <c r="D261" s="145" t="s">
        <v>411</v>
      </c>
      <c r="E261" s="6">
        <v>1</v>
      </c>
      <c r="F261" s="17"/>
      <c r="G261" s="14"/>
      <c r="H261" s="15"/>
      <c r="I261" s="15"/>
      <c r="J261" s="15"/>
      <c r="K261" s="15"/>
      <c r="L261" s="15"/>
    </row>
    <row r="262" spans="2:12" x14ac:dyDescent="0.15">
      <c r="B262" s="129"/>
      <c r="C262" s="139"/>
      <c r="D262" s="145"/>
      <c r="E262" s="6">
        <v>2</v>
      </c>
      <c r="F262" s="17"/>
      <c r="G262" s="14"/>
      <c r="H262" s="15"/>
      <c r="I262" s="15"/>
      <c r="J262" s="15"/>
      <c r="K262" s="15"/>
      <c r="L262" s="15"/>
    </row>
    <row r="263" spans="2:12" x14ac:dyDescent="0.15">
      <c r="B263" s="129"/>
      <c r="C263" s="139"/>
      <c r="D263" s="145"/>
      <c r="E263" s="6">
        <v>3</v>
      </c>
      <c r="F263" s="17"/>
      <c r="G263" s="14"/>
      <c r="H263" s="15"/>
      <c r="I263" s="15"/>
      <c r="J263" s="15"/>
      <c r="K263" s="15"/>
      <c r="L263" s="15"/>
    </row>
    <row r="264" spans="2:12" x14ac:dyDescent="0.15">
      <c r="B264" s="129"/>
      <c r="C264" s="139" t="s">
        <v>193</v>
      </c>
      <c r="D264" s="145" t="s">
        <v>407</v>
      </c>
      <c r="E264" s="6">
        <v>1</v>
      </c>
      <c r="F264" s="17" t="s">
        <v>515</v>
      </c>
      <c r="G264" s="14">
        <v>430</v>
      </c>
      <c r="H264" s="15"/>
      <c r="I264" s="15"/>
      <c r="J264" s="15"/>
      <c r="K264" s="15"/>
      <c r="L264" s="15"/>
    </row>
    <row r="265" spans="2:12" x14ac:dyDescent="0.15">
      <c r="B265" s="129"/>
      <c r="C265" s="139"/>
      <c r="D265" s="145"/>
      <c r="E265" s="6">
        <v>2</v>
      </c>
      <c r="F265" s="17" t="s">
        <v>516</v>
      </c>
      <c r="G265" s="14">
        <v>430</v>
      </c>
      <c r="H265" s="15"/>
      <c r="I265" s="15"/>
      <c r="J265" s="15"/>
      <c r="K265" s="15"/>
      <c r="L265" s="15"/>
    </row>
    <row r="266" spans="2:12" x14ac:dyDescent="0.15">
      <c r="B266" s="129"/>
      <c r="C266" s="139"/>
      <c r="D266" s="145"/>
      <c r="E266" s="6">
        <v>3</v>
      </c>
      <c r="F266" s="17" t="s">
        <v>517</v>
      </c>
      <c r="G266" s="14">
        <v>430</v>
      </c>
      <c r="H266" s="15"/>
      <c r="I266" s="15"/>
      <c r="J266" s="15"/>
      <c r="K266" s="15"/>
      <c r="L266" s="15"/>
    </row>
    <row r="267" spans="2:12" x14ac:dyDescent="0.15">
      <c r="B267" s="129"/>
      <c r="C267" s="139"/>
      <c r="D267" s="145" t="s">
        <v>411</v>
      </c>
      <c r="E267" s="6">
        <v>1</v>
      </c>
      <c r="F267" s="17"/>
      <c r="G267" s="14"/>
      <c r="H267" s="15"/>
      <c r="I267" s="15"/>
      <c r="J267" s="15"/>
      <c r="K267" s="15"/>
      <c r="L267" s="15"/>
    </row>
    <row r="268" spans="2:12" x14ac:dyDescent="0.15">
      <c r="B268" s="129"/>
      <c r="C268" s="139"/>
      <c r="D268" s="145"/>
      <c r="E268" s="6">
        <v>2</v>
      </c>
      <c r="F268" s="17"/>
      <c r="G268" s="14"/>
      <c r="H268" s="15"/>
      <c r="I268" s="15"/>
      <c r="J268" s="15"/>
      <c r="K268" s="15"/>
      <c r="L268" s="15"/>
    </row>
    <row r="269" spans="2:12" x14ac:dyDescent="0.15">
      <c r="B269" s="129"/>
      <c r="C269" s="139"/>
      <c r="D269" s="145"/>
      <c r="E269" s="6">
        <v>3</v>
      </c>
      <c r="F269" s="17"/>
      <c r="G269" s="14"/>
      <c r="H269" s="15"/>
      <c r="I269" s="15"/>
      <c r="J269" s="15"/>
      <c r="K269" s="15"/>
      <c r="L269" s="15"/>
    </row>
    <row r="270" spans="2:12" x14ac:dyDescent="0.15">
      <c r="B270" s="129"/>
      <c r="C270" s="139" t="s">
        <v>197</v>
      </c>
      <c r="D270" s="145" t="s">
        <v>407</v>
      </c>
      <c r="E270" s="6">
        <v>1</v>
      </c>
      <c r="F270" s="17" t="s">
        <v>435</v>
      </c>
      <c r="G270" s="14">
        <v>850</v>
      </c>
      <c r="H270" s="15"/>
      <c r="I270" s="15"/>
      <c r="J270" s="15"/>
      <c r="K270" s="15"/>
      <c r="L270" s="15"/>
    </row>
    <row r="271" spans="2:12" x14ac:dyDescent="0.15">
      <c r="B271" s="129"/>
      <c r="C271" s="139"/>
      <c r="D271" s="145"/>
      <c r="E271" s="6">
        <v>2</v>
      </c>
      <c r="F271" s="17" t="s">
        <v>518</v>
      </c>
      <c r="G271" s="14">
        <v>850</v>
      </c>
      <c r="H271" s="15"/>
      <c r="I271" s="15"/>
      <c r="J271" s="15"/>
      <c r="K271" s="15"/>
      <c r="L271" s="15"/>
    </row>
    <row r="272" spans="2:12" x14ac:dyDescent="0.15">
      <c r="B272" s="129"/>
      <c r="C272" s="139"/>
      <c r="D272" s="145"/>
      <c r="E272" s="6">
        <v>3</v>
      </c>
      <c r="F272" s="17" t="s">
        <v>460</v>
      </c>
      <c r="G272" s="14">
        <v>850</v>
      </c>
      <c r="H272" s="15"/>
      <c r="I272" s="15"/>
      <c r="J272" s="15"/>
      <c r="K272" s="15"/>
      <c r="L272" s="15"/>
    </row>
    <row r="273" spans="2:12" x14ac:dyDescent="0.15">
      <c r="B273" s="129"/>
      <c r="C273" s="139"/>
      <c r="D273" s="145" t="s">
        <v>411</v>
      </c>
      <c r="E273" s="6">
        <v>1</v>
      </c>
      <c r="F273" s="17"/>
      <c r="G273" s="14"/>
      <c r="H273" s="15"/>
      <c r="I273" s="15"/>
      <c r="J273" s="15"/>
      <c r="K273" s="15"/>
      <c r="L273" s="15"/>
    </row>
    <row r="274" spans="2:12" x14ac:dyDescent="0.15">
      <c r="B274" s="129"/>
      <c r="C274" s="139"/>
      <c r="D274" s="145"/>
      <c r="E274" s="6">
        <v>2</v>
      </c>
      <c r="F274" s="17"/>
      <c r="G274" s="14"/>
      <c r="H274" s="15"/>
      <c r="I274" s="15"/>
      <c r="J274" s="15"/>
      <c r="K274" s="15"/>
      <c r="L274" s="15"/>
    </row>
    <row r="275" spans="2:12" x14ac:dyDescent="0.15">
      <c r="B275" s="129"/>
      <c r="C275" s="139"/>
      <c r="D275" s="145"/>
      <c r="E275" s="6">
        <v>3</v>
      </c>
      <c r="F275" s="17"/>
      <c r="G275" s="14"/>
      <c r="H275" s="15"/>
      <c r="I275" s="15"/>
      <c r="J275" s="15"/>
      <c r="K275" s="15"/>
      <c r="L275" s="15"/>
    </row>
    <row r="276" spans="2:12" s="1" customFormat="1" x14ac:dyDescent="0.15">
      <c r="B276" s="22"/>
      <c r="C276" s="23"/>
      <c r="F276" s="22"/>
      <c r="G276" s="24"/>
    </row>
    <row r="277" spans="2:12" s="1" customFormat="1" x14ac:dyDescent="0.15">
      <c r="B277" s="22"/>
      <c r="C277" s="23"/>
      <c r="F277" s="22"/>
      <c r="G277" s="24"/>
    </row>
    <row r="278" spans="2:12" s="1" customFormat="1" x14ac:dyDescent="0.15">
      <c r="B278" s="22"/>
      <c r="C278" s="23"/>
      <c r="F278" s="22"/>
      <c r="G278" s="24"/>
    </row>
    <row r="279" spans="2:12" s="1" customFormat="1" x14ac:dyDescent="0.15">
      <c r="B279" s="4" t="s">
        <v>398</v>
      </c>
      <c r="C279" s="4" t="s">
        <v>399</v>
      </c>
      <c r="D279" s="4" t="s">
        <v>400</v>
      </c>
      <c r="E279" s="4" t="s">
        <v>1</v>
      </c>
      <c r="F279" s="5" t="s">
        <v>401</v>
      </c>
      <c r="G279" s="4" t="s">
        <v>402</v>
      </c>
      <c r="H279" s="4" t="s">
        <v>403</v>
      </c>
      <c r="I279" s="4" t="s">
        <v>404</v>
      </c>
      <c r="J279" s="4" t="s">
        <v>405</v>
      </c>
      <c r="K279" s="4" t="s">
        <v>406</v>
      </c>
      <c r="L279" s="4" t="s">
        <v>331</v>
      </c>
    </row>
    <row r="280" spans="2:12" ht="81" x14ac:dyDescent="0.15">
      <c r="B280" s="133" t="s">
        <v>208</v>
      </c>
      <c r="C280" s="139" t="s">
        <v>209</v>
      </c>
      <c r="D280" s="145" t="s">
        <v>407</v>
      </c>
      <c r="E280" s="6">
        <v>1</v>
      </c>
      <c r="F280" s="17" t="s">
        <v>210</v>
      </c>
      <c r="G280" s="14">
        <v>200</v>
      </c>
      <c r="H280" s="15"/>
      <c r="I280" s="15"/>
      <c r="J280" s="15"/>
      <c r="K280" s="15"/>
      <c r="L280" s="15"/>
    </row>
    <row r="281" spans="2:12" x14ac:dyDescent="0.15">
      <c r="B281" s="133"/>
      <c r="C281" s="139"/>
      <c r="D281" s="145"/>
      <c r="E281" s="6">
        <v>2</v>
      </c>
      <c r="F281" s="17"/>
      <c r="G281" s="14"/>
      <c r="H281" s="15"/>
      <c r="I281" s="15"/>
      <c r="J281" s="15"/>
      <c r="K281" s="15"/>
      <c r="L281" s="15"/>
    </row>
    <row r="282" spans="2:12" x14ac:dyDescent="0.15">
      <c r="B282" s="133"/>
      <c r="C282" s="139"/>
      <c r="D282" s="145"/>
      <c r="E282" s="6">
        <v>3</v>
      </c>
      <c r="F282" s="17"/>
      <c r="G282" s="14"/>
      <c r="H282" s="15"/>
      <c r="I282" s="15"/>
      <c r="J282" s="15"/>
      <c r="K282" s="15"/>
      <c r="L282" s="15"/>
    </row>
    <row r="283" spans="2:12" x14ac:dyDescent="0.15">
      <c r="B283" s="133"/>
      <c r="C283" s="139"/>
      <c r="D283" s="145" t="s">
        <v>411</v>
      </c>
      <c r="E283" s="6">
        <v>1</v>
      </c>
      <c r="F283" s="17"/>
      <c r="G283" s="14"/>
      <c r="H283" s="15"/>
      <c r="I283" s="15"/>
      <c r="J283" s="15"/>
      <c r="K283" s="15"/>
      <c r="L283" s="15"/>
    </row>
    <row r="284" spans="2:12" x14ac:dyDescent="0.15">
      <c r="B284" s="133"/>
      <c r="C284" s="139"/>
      <c r="D284" s="145"/>
      <c r="E284" s="6">
        <v>2</v>
      </c>
      <c r="F284" s="17"/>
      <c r="G284" s="14"/>
      <c r="H284" s="15"/>
      <c r="I284" s="15"/>
      <c r="J284" s="15"/>
      <c r="K284" s="15"/>
      <c r="L284" s="15"/>
    </row>
    <row r="285" spans="2:12" x14ac:dyDescent="0.15">
      <c r="B285" s="133"/>
      <c r="C285" s="139"/>
      <c r="D285" s="145"/>
      <c r="E285" s="6">
        <v>3</v>
      </c>
      <c r="F285" s="17"/>
      <c r="G285" s="14"/>
      <c r="H285" s="15"/>
      <c r="I285" s="15"/>
      <c r="J285" s="15"/>
      <c r="K285" s="15"/>
      <c r="L285" s="15"/>
    </row>
    <row r="286" spans="2:12" x14ac:dyDescent="0.15">
      <c r="B286" s="133"/>
      <c r="C286" s="139" t="s">
        <v>213</v>
      </c>
      <c r="D286" s="145" t="s">
        <v>407</v>
      </c>
      <c r="E286" s="6">
        <v>1</v>
      </c>
      <c r="F286" s="17" t="s">
        <v>519</v>
      </c>
      <c r="G286" s="14">
        <v>200</v>
      </c>
      <c r="H286" s="15"/>
      <c r="I286" s="15"/>
      <c r="J286" s="15"/>
      <c r="K286" s="15"/>
      <c r="L286" s="15"/>
    </row>
    <row r="287" spans="2:12" x14ac:dyDescent="0.15">
      <c r="B287" s="133"/>
      <c r="C287" s="139"/>
      <c r="D287" s="145"/>
      <c r="E287" s="6">
        <v>2</v>
      </c>
      <c r="F287" s="17" t="s">
        <v>520</v>
      </c>
      <c r="G287" s="14">
        <v>200</v>
      </c>
      <c r="H287" s="15"/>
      <c r="I287" s="15"/>
      <c r="J287" s="15"/>
      <c r="K287" s="15"/>
      <c r="L287" s="15"/>
    </row>
    <row r="288" spans="2:12" x14ac:dyDescent="0.15">
      <c r="B288" s="133"/>
      <c r="C288" s="139"/>
      <c r="D288" s="145"/>
      <c r="E288" s="6">
        <v>3</v>
      </c>
      <c r="F288" s="17" t="s">
        <v>521</v>
      </c>
      <c r="G288" s="14">
        <v>200</v>
      </c>
      <c r="H288" s="15"/>
      <c r="I288" s="15"/>
      <c r="J288" s="15"/>
      <c r="K288" s="15"/>
      <c r="L288" s="15"/>
    </row>
    <row r="289" spans="2:12" x14ac:dyDescent="0.15">
      <c r="B289" s="133"/>
      <c r="C289" s="139"/>
      <c r="D289" s="145" t="s">
        <v>411</v>
      </c>
      <c r="E289" s="6">
        <v>1</v>
      </c>
      <c r="F289" s="17"/>
      <c r="G289" s="14"/>
      <c r="H289" s="15"/>
      <c r="I289" s="15"/>
      <c r="J289" s="15"/>
      <c r="K289" s="15"/>
      <c r="L289" s="15"/>
    </row>
    <row r="290" spans="2:12" x14ac:dyDescent="0.15">
      <c r="B290" s="133"/>
      <c r="C290" s="139"/>
      <c r="D290" s="145"/>
      <c r="E290" s="6">
        <v>2</v>
      </c>
      <c r="F290" s="17"/>
      <c r="G290" s="14"/>
      <c r="H290" s="15"/>
      <c r="I290" s="15"/>
      <c r="J290" s="15"/>
      <c r="K290" s="15"/>
      <c r="L290" s="15"/>
    </row>
    <row r="291" spans="2:12" x14ac:dyDescent="0.15">
      <c r="B291" s="133"/>
      <c r="C291" s="139"/>
      <c r="D291" s="145"/>
      <c r="E291" s="6">
        <v>3</v>
      </c>
      <c r="F291" s="17"/>
      <c r="G291" s="14"/>
      <c r="H291" s="15"/>
      <c r="I291" s="15"/>
      <c r="J291" s="15"/>
      <c r="K291" s="15"/>
      <c r="L291" s="15"/>
    </row>
    <row r="292" spans="2:12" s="1" customFormat="1" x14ac:dyDescent="0.15">
      <c r="B292" s="22"/>
      <c r="C292" s="23"/>
      <c r="F292" s="22"/>
      <c r="G292" s="24"/>
    </row>
    <row r="293" spans="2:12" s="1" customFormat="1" x14ac:dyDescent="0.15">
      <c r="B293" s="22"/>
      <c r="C293" s="23"/>
      <c r="F293" s="22"/>
      <c r="G293" s="24"/>
    </row>
    <row r="294" spans="2:12" s="1" customFormat="1" x14ac:dyDescent="0.15">
      <c r="B294" s="22"/>
      <c r="C294" s="23"/>
      <c r="F294" s="22"/>
      <c r="G294" s="24"/>
    </row>
    <row r="295" spans="2:12" s="1" customFormat="1" x14ac:dyDescent="0.15">
      <c r="B295" s="22"/>
      <c r="C295" s="23"/>
      <c r="F295" s="22"/>
      <c r="G295" s="24"/>
    </row>
    <row r="296" spans="2:12" s="1" customFormat="1" x14ac:dyDescent="0.15">
      <c r="B296" s="4" t="s">
        <v>398</v>
      </c>
      <c r="C296" s="4" t="s">
        <v>399</v>
      </c>
      <c r="D296" s="4" t="s">
        <v>400</v>
      </c>
      <c r="E296" s="4" t="s">
        <v>1</v>
      </c>
      <c r="F296" s="5" t="s">
        <v>401</v>
      </c>
      <c r="G296" s="4" t="s">
        <v>402</v>
      </c>
      <c r="H296" s="4" t="s">
        <v>403</v>
      </c>
      <c r="I296" s="4" t="s">
        <v>404</v>
      </c>
      <c r="J296" s="4" t="s">
        <v>405</v>
      </c>
      <c r="K296" s="4" t="s">
        <v>406</v>
      </c>
      <c r="L296" s="4" t="s">
        <v>331</v>
      </c>
    </row>
    <row r="297" spans="2:12" x14ac:dyDescent="0.15">
      <c r="B297" s="129" t="s">
        <v>522</v>
      </c>
      <c r="C297" s="140" t="s">
        <v>523</v>
      </c>
      <c r="D297" s="145" t="s">
        <v>407</v>
      </c>
      <c r="E297" s="6">
        <v>1</v>
      </c>
      <c r="F297" s="25" t="s">
        <v>524</v>
      </c>
      <c r="G297" s="14">
        <v>140</v>
      </c>
      <c r="H297" s="15"/>
      <c r="I297" s="15"/>
      <c r="J297" s="15"/>
      <c r="K297" s="15"/>
      <c r="L297" s="15"/>
    </row>
    <row r="298" spans="2:12" x14ac:dyDescent="0.15">
      <c r="B298" s="129"/>
      <c r="C298" s="140"/>
      <c r="D298" s="145"/>
      <c r="E298" s="6">
        <v>2</v>
      </c>
      <c r="F298" s="25" t="s">
        <v>525</v>
      </c>
      <c r="G298" s="14">
        <v>140</v>
      </c>
      <c r="H298" s="15"/>
      <c r="I298" s="15"/>
      <c r="J298" s="15"/>
      <c r="K298" s="15"/>
      <c r="L298" s="15"/>
    </row>
    <row r="299" spans="2:12" x14ac:dyDescent="0.15">
      <c r="B299" s="129"/>
      <c r="C299" s="140"/>
      <c r="D299" s="145"/>
      <c r="E299" s="6">
        <v>3</v>
      </c>
      <c r="F299" s="25" t="s">
        <v>526</v>
      </c>
      <c r="G299" s="14">
        <v>140</v>
      </c>
      <c r="H299" s="15"/>
      <c r="I299" s="15"/>
      <c r="J299" s="15"/>
      <c r="K299" s="15"/>
      <c r="L299" s="15"/>
    </row>
    <row r="300" spans="2:12" x14ac:dyDescent="0.15">
      <c r="B300" s="129"/>
      <c r="C300" s="140"/>
      <c r="D300" s="145" t="s">
        <v>411</v>
      </c>
      <c r="E300" s="6">
        <v>1</v>
      </c>
      <c r="F300" s="25"/>
      <c r="G300" s="14"/>
      <c r="H300" s="15"/>
      <c r="I300" s="15"/>
      <c r="J300" s="15"/>
      <c r="K300" s="15"/>
      <c r="L300" s="15"/>
    </row>
    <row r="301" spans="2:12" x14ac:dyDescent="0.15">
      <c r="B301" s="129"/>
      <c r="C301" s="140"/>
      <c r="D301" s="145"/>
      <c r="E301" s="6">
        <v>2</v>
      </c>
      <c r="F301" s="25"/>
      <c r="G301" s="14"/>
      <c r="H301" s="15"/>
      <c r="I301" s="15"/>
      <c r="J301" s="15"/>
      <c r="K301" s="15"/>
      <c r="L301" s="15"/>
    </row>
    <row r="302" spans="2:12" x14ac:dyDescent="0.15">
      <c r="B302" s="129"/>
      <c r="C302" s="140"/>
      <c r="D302" s="145"/>
      <c r="E302" s="6">
        <v>3</v>
      </c>
      <c r="F302" s="25"/>
      <c r="G302" s="14"/>
      <c r="H302" s="15"/>
      <c r="I302" s="15"/>
      <c r="J302" s="15"/>
      <c r="K302" s="15"/>
      <c r="L302" s="15"/>
    </row>
    <row r="303" spans="2:12" ht="25.5" x14ac:dyDescent="0.15">
      <c r="B303" s="129"/>
      <c r="C303" s="144" t="s">
        <v>219</v>
      </c>
      <c r="D303" s="145" t="s">
        <v>407</v>
      </c>
      <c r="E303" s="6">
        <v>1</v>
      </c>
      <c r="F303" s="26" t="s">
        <v>527</v>
      </c>
      <c r="G303" s="14">
        <v>450</v>
      </c>
      <c r="H303" s="15"/>
      <c r="I303" s="15"/>
      <c r="J303" s="15"/>
      <c r="K303" s="15"/>
      <c r="L303" s="15"/>
    </row>
    <row r="304" spans="2:12" x14ac:dyDescent="0.15">
      <c r="B304" s="129"/>
      <c r="C304" s="144"/>
      <c r="D304" s="145"/>
      <c r="E304" s="6">
        <v>2</v>
      </c>
      <c r="F304" s="26" t="s">
        <v>528</v>
      </c>
      <c r="G304" s="14">
        <v>450</v>
      </c>
      <c r="H304" s="15"/>
      <c r="I304" s="15"/>
      <c r="J304" s="15"/>
      <c r="K304" s="15"/>
      <c r="L304" s="15"/>
    </row>
    <row r="305" spans="2:12" x14ac:dyDescent="0.15">
      <c r="B305" s="129"/>
      <c r="C305" s="144"/>
      <c r="D305" s="145"/>
      <c r="E305" s="6">
        <v>3</v>
      </c>
      <c r="F305" s="26"/>
      <c r="G305" s="14"/>
      <c r="H305" s="15"/>
      <c r="I305" s="15"/>
      <c r="J305" s="15"/>
      <c r="K305" s="15"/>
      <c r="L305" s="15"/>
    </row>
    <row r="306" spans="2:12" x14ac:dyDescent="0.15">
      <c r="B306" s="129"/>
      <c r="C306" s="144"/>
      <c r="D306" s="145" t="s">
        <v>411</v>
      </c>
      <c r="E306" s="6">
        <v>1</v>
      </c>
      <c r="F306" s="26"/>
      <c r="G306" s="14"/>
      <c r="H306" s="15"/>
      <c r="I306" s="15"/>
      <c r="J306" s="15"/>
      <c r="K306" s="15"/>
      <c r="L306" s="15"/>
    </row>
    <row r="307" spans="2:12" x14ac:dyDescent="0.15">
      <c r="B307" s="129"/>
      <c r="C307" s="144"/>
      <c r="D307" s="145"/>
      <c r="E307" s="6">
        <v>2</v>
      </c>
      <c r="F307" s="26"/>
      <c r="G307" s="14"/>
      <c r="H307" s="15"/>
      <c r="I307" s="15"/>
      <c r="J307" s="15"/>
      <c r="K307" s="15"/>
      <c r="L307" s="15"/>
    </row>
    <row r="308" spans="2:12" x14ac:dyDescent="0.15">
      <c r="B308" s="129"/>
      <c r="C308" s="144"/>
      <c r="D308" s="145"/>
      <c r="E308" s="6">
        <v>3</v>
      </c>
      <c r="F308" s="26"/>
      <c r="G308" s="14"/>
      <c r="H308" s="15"/>
      <c r="I308" s="15"/>
      <c r="J308" s="15"/>
      <c r="K308" s="15"/>
      <c r="L308" s="15"/>
    </row>
    <row r="309" spans="2:12" x14ac:dyDescent="0.15">
      <c r="B309" s="129"/>
      <c r="C309" s="144" t="s">
        <v>223</v>
      </c>
      <c r="D309" s="145" t="s">
        <v>407</v>
      </c>
      <c r="E309" s="6">
        <v>1</v>
      </c>
      <c r="F309" s="26" t="s">
        <v>529</v>
      </c>
      <c r="G309" s="14">
        <v>530</v>
      </c>
      <c r="H309" s="15"/>
      <c r="I309" s="15"/>
      <c r="J309" s="15"/>
      <c r="K309" s="15"/>
      <c r="L309" s="15"/>
    </row>
    <row r="310" spans="2:12" x14ac:dyDescent="0.15">
      <c r="B310" s="129"/>
      <c r="C310" s="144"/>
      <c r="D310" s="145"/>
      <c r="E310" s="6">
        <v>2</v>
      </c>
      <c r="F310" s="26" t="s">
        <v>530</v>
      </c>
      <c r="G310" s="14">
        <v>530</v>
      </c>
      <c r="H310" s="15"/>
      <c r="I310" s="15"/>
      <c r="J310" s="15"/>
      <c r="K310" s="15"/>
      <c r="L310" s="15"/>
    </row>
    <row r="311" spans="2:12" x14ac:dyDescent="0.15">
      <c r="B311" s="129"/>
      <c r="C311" s="144"/>
      <c r="D311" s="145"/>
      <c r="E311" s="6">
        <v>3</v>
      </c>
      <c r="F311" s="26" t="s">
        <v>531</v>
      </c>
      <c r="G311" s="14">
        <v>530</v>
      </c>
      <c r="H311" s="15"/>
      <c r="I311" s="15"/>
      <c r="J311" s="15"/>
      <c r="K311" s="15"/>
      <c r="L311" s="15"/>
    </row>
    <row r="312" spans="2:12" x14ac:dyDescent="0.15">
      <c r="B312" s="129"/>
      <c r="C312" s="144"/>
      <c r="D312" s="145" t="s">
        <v>411</v>
      </c>
      <c r="E312" s="6">
        <v>1</v>
      </c>
      <c r="F312" s="26"/>
      <c r="G312" s="14"/>
      <c r="H312" s="15"/>
      <c r="I312" s="15"/>
      <c r="J312" s="15"/>
      <c r="K312" s="15"/>
      <c r="L312" s="15"/>
    </row>
    <row r="313" spans="2:12" x14ac:dyDescent="0.15">
      <c r="B313" s="129"/>
      <c r="C313" s="144"/>
      <c r="D313" s="145"/>
      <c r="E313" s="6">
        <v>2</v>
      </c>
      <c r="F313" s="26"/>
      <c r="G313" s="14"/>
      <c r="H313" s="15"/>
      <c r="I313" s="15"/>
      <c r="J313" s="15"/>
      <c r="K313" s="15"/>
      <c r="L313" s="15"/>
    </row>
    <row r="314" spans="2:12" x14ac:dyDescent="0.15">
      <c r="B314" s="129"/>
      <c r="C314" s="144"/>
      <c r="D314" s="145"/>
      <c r="E314" s="6">
        <v>3</v>
      </c>
      <c r="F314" s="26"/>
      <c r="G314" s="14"/>
      <c r="H314" s="15"/>
      <c r="I314" s="15"/>
      <c r="J314" s="15"/>
      <c r="K314" s="15"/>
      <c r="L314" s="15"/>
    </row>
    <row r="315" spans="2:12" s="1" customFormat="1" x14ac:dyDescent="0.15">
      <c r="B315" s="27"/>
      <c r="C315" s="28"/>
      <c r="F315" s="27"/>
      <c r="G315" s="24"/>
    </row>
    <row r="316" spans="2:12" s="1" customFormat="1" x14ac:dyDescent="0.15">
      <c r="B316" s="27"/>
      <c r="C316" s="28"/>
      <c r="F316" s="27"/>
      <c r="G316" s="24"/>
    </row>
    <row r="317" spans="2:12" s="1" customFormat="1" x14ac:dyDescent="0.15">
      <c r="B317" s="27"/>
      <c r="C317" s="28"/>
      <c r="F317" s="27"/>
      <c r="G317" s="24"/>
    </row>
    <row r="318" spans="2:12" s="1" customFormat="1" x14ac:dyDescent="0.15">
      <c r="B318" s="27"/>
      <c r="C318" s="28"/>
      <c r="F318" s="27"/>
      <c r="G318" s="24"/>
    </row>
    <row r="319" spans="2:12" s="1" customFormat="1" x14ac:dyDescent="0.15">
      <c r="B319" s="4" t="s">
        <v>398</v>
      </c>
      <c r="C319" s="4" t="s">
        <v>399</v>
      </c>
      <c r="D319" s="4" t="s">
        <v>400</v>
      </c>
      <c r="E319" s="4" t="s">
        <v>1</v>
      </c>
      <c r="F319" s="5" t="s">
        <v>401</v>
      </c>
      <c r="G319" s="4" t="s">
        <v>402</v>
      </c>
      <c r="H319" s="4" t="s">
        <v>403</v>
      </c>
      <c r="I319" s="4" t="s">
        <v>404</v>
      </c>
      <c r="J319" s="4" t="s">
        <v>405</v>
      </c>
      <c r="K319" s="4" t="s">
        <v>406</v>
      </c>
      <c r="L319" s="4" t="s">
        <v>331</v>
      </c>
    </row>
    <row r="320" spans="2:12" x14ac:dyDescent="0.15">
      <c r="B320" s="133" t="s">
        <v>228</v>
      </c>
      <c r="C320" s="140" t="s">
        <v>229</v>
      </c>
      <c r="D320" s="145" t="s">
        <v>407</v>
      </c>
      <c r="E320" s="6">
        <v>1</v>
      </c>
      <c r="F320" s="21" t="s">
        <v>230</v>
      </c>
      <c r="G320" s="14">
        <v>450</v>
      </c>
      <c r="H320" s="15"/>
      <c r="I320" s="15"/>
      <c r="J320" s="15"/>
      <c r="K320" s="15"/>
      <c r="L320" s="15"/>
    </row>
    <row r="321" spans="2:12" x14ac:dyDescent="0.15">
      <c r="B321" s="133"/>
      <c r="C321" s="140"/>
      <c r="D321" s="145"/>
      <c r="E321" s="6">
        <v>2</v>
      </c>
      <c r="F321" s="21"/>
      <c r="G321" s="14"/>
      <c r="H321" s="15"/>
      <c r="I321" s="15"/>
      <c r="J321" s="15"/>
      <c r="K321" s="15"/>
      <c r="L321" s="15"/>
    </row>
    <row r="322" spans="2:12" x14ac:dyDescent="0.15">
      <c r="B322" s="133"/>
      <c r="C322" s="140"/>
      <c r="D322" s="145"/>
      <c r="E322" s="6">
        <v>3</v>
      </c>
      <c r="F322" s="21"/>
      <c r="G322" s="14"/>
      <c r="H322" s="15"/>
      <c r="I322" s="15"/>
      <c r="J322" s="15"/>
      <c r="K322" s="15"/>
      <c r="L322" s="15"/>
    </row>
    <row r="323" spans="2:12" x14ac:dyDescent="0.15">
      <c r="B323" s="133"/>
      <c r="C323" s="140"/>
      <c r="D323" s="145" t="s">
        <v>411</v>
      </c>
      <c r="E323" s="6">
        <v>1</v>
      </c>
      <c r="F323" s="21"/>
      <c r="G323" s="14"/>
      <c r="H323" s="15"/>
      <c r="I323" s="15"/>
      <c r="J323" s="15"/>
      <c r="K323" s="15"/>
      <c r="L323" s="15"/>
    </row>
    <row r="324" spans="2:12" x14ac:dyDescent="0.15">
      <c r="B324" s="133"/>
      <c r="C324" s="140"/>
      <c r="D324" s="145"/>
      <c r="E324" s="6">
        <v>2</v>
      </c>
      <c r="F324" s="21"/>
      <c r="G324" s="14"/>
      <c r="H324" s="15"/>
      <c r="I324" s="15"/>
      <c r="J324" s="15"/>
      <c r="K324" s="15"/>
      <c r="L324" s="15"/>
    </row>
    <row r="325" spans="2:12" x14ac:dyDescent="0.15">
      <c r="B325" s="133"/>
      <c r="C325" s="140"/>
      <c r="D325" s="145"/>
      <c r="E325" s="6">
        <v>3</v>
      </c>
      <c r="F325" s="21"/>
      <c r="G325" s="14"/>
      <c r="H325" s="15"/>
      <c r="I325" s="15"/>
      <c r="J325" s="15"/>
      <c r="K325" s="15"/>
      <c r="L325" s="15"/>
    </row>
    <row r="326" spans="2:12" x14ac:dyDescent="0.15">
      <c r="B326" s="133"/>
      <c r="C326" s="140" t="s">
        <v>231</v>
      </c>
      <c r="D326" s="145" t="s">
        <v>407</v>
      </c>
      <c r="E326" s="6">
        <v>1</v>
      </c>
      <c r="F326" s="21" t="s">
        <v>232</v>
      </c>
      <c r="G326" s="14">
        <v>200</v>
      </c>
      <c r="H326" s="15"/>
      <c r="I326" s="15"/>
      <c r="J326" s="15"/>
      <c r="K326" s="15"/>
      <c r="L326" s="15"/>
    </row>
    <row r="327" spans="2:12" x14ac:dyDescent="0.15">
      <c r="B327" s="133"/>
      <c r="C327" s="140"/>
      <c r="D327" s="145"/>
      <c r="E327" s="6">
        <v>2</v>
      </c>
      <c r="F327" s="21"/>
      <c r="G327" s="14"/>
      <c r="H327" s="15"/>
      <c r="I327" s="15"/>
      <c r="J327" s="15"/>
      <c r="K327" s="15"/>
      <c r="L327" s="15"/>
    </row>
    <row r="328" spans="2:12" x14ac:dyDescent="0.15">
      <c r="B328" s="133"/>
      <c r="C328" s="140"/>
      <c r="D328" s="145"/>
      <c r="E328" s="6">
        <v>3</v>
      </c>
      <c r="F328" s="21"/>
      <c r="G328" s="14"/>
      <c r="H328" s="15"/>
      <c r="I328" s="15"/>
      <c r="J328" s="15"/>
      <c r="K328" s="15"/>
      <c r="L328" s="15"/>
    </row>
    <row r="329" spans="2:12" x14ac:dyDescent="0.15">
      <c r="B329" s="133"/>
      <c r="C329" s="140"/>
      <c r="D329" s="145" t="s">
        <v>411</v>
      </c>
      <c r="E329" s="6">
        <v>1</v>
      </c>
      <c r="F329" s="21"/>
      <c r="G329" s="14"/>
      <c r="H329" s="15"/>
      <c r="I329" s="15"/>
      <c r="J329" s="15"/>
      <c r="K329" s="15"/>
      <c r="L329" s="15"/>
    </row>
    <row r="330" spans="2:12" x14ac:dyDescent="0.15">
      <c r="B330" s="133"/>
      <c r="C330" s="140"/>
      <c r="D330" s="145"/>
      <c r="E330" s="6">
        <v>2</v>
      </c>
      <c r="F330" s="21"/>
      <c r="G330" s="14"/>
      <c r="H330" s="15"/>
      <c r="I330" s="15"/>
      <c r="J330" s="15"/>
      <c r="K330" s="15"/>
      <c r="L330" s="15"/>
    </row>
    <row r="331" spans="2:12" x14ac:dyDescent="0.15">
      <c r="B331" s="133"/>
      <c r="C331" s="140"/>
      <c r="D331" s="145"/>
      <c r="E331" s="6">
        <v>3</v>
      </c>
      <c r="F331" s="21"/>
      <c r="G331" s="14"/>
      <c r="H331" s="15"/>
      <c r="I331" s="15"/>
      <c r="J331" s="15"/>
      <c r="K331" s="15"/>
      <c r="L331" s="15"/>
    </row>
    <row r="332" spans="2:12" x14ac:dyDescent="0.15">
      <c r="B332" s="133"/>
      <c r="C332" s="140" t="s">
        <v>532</v>
      </c>
      <c r="D332" s="145" t="s">
        <v>407</v>
      </c>
      <c r="E332" s="6">
        <v>1</v>
      </c>
      <c r="F332" s="25" t="s">
        <v>533</v>
      </c>
      <c r="G332" s="14">
        <v>200</v>
      </c>
      <c r="H332" s="15"/>
      <c r="I332" s="15"/>
      <c r="J332" s="15"/>
      <c r="K332" s="15"/>
      <c r="L332" s="15"/>
    </row>
    <row r="333" spans="2:12" x14ac:dyDescent="0.15">
      <c r="B333" s="133"/>
      <c r="C333" s="140"/>
      <c r="D333" s="145"/>
      <c r="E333" s="6">
        <v>2</v>
      </c>
      <c r="F333" s="25" t="s">
        <v>230</v>
      </c>
      <c r="G333" s="14">
        <v>200</v>
      </c>
      <c r="H333" s="15"/>
      <c r="I333" s="15"/>
      <c r="J333" s="15"/>
      <c r="K333" s="15"/>
      <c r="L333" s="15"/>
    </row>
    <row r="334" spans="2:12" x14ac:dyDescent="0.15">
      <c r="B334" s="133"/>
      <c r="C334" s="140"/>
      <c r="D334" s="145"/>
      <c r="E334" s="6">
        <v>3</v>
      </c>
      <c r="F334" s="25" t="s">
        <v>531</v>
      </c>
      <c r="G334" s="14">
        <v>200</v>
      </c>
      <c r="H334" s="15"/>
      <c r="I334" s="15"/>
      <c r="J334" s="15"/>
      <c r="K334" s="15"/>
      <c r="L334" s="15"/>
    </row>
    <row r="335" spans="2:12" x14ac:dyDescent="0.15">
      <c r="B335" s="133"/>
      <c r="C335" s="140"/>
      <c r="D335" s="145" t="s">
        <v>411</v>
      </c>
      <c r="E335" s="6">
        <v>1</v>
      </c>
      <c r="F335" s="25"/>
      <c r="G335" s="14"/>
      <c r="H335" s="15"/>
      <c r="I335" s="15"/>
      <c r="J335" s="15"/>
      <c r="K335" s="15"/>
      <c r="L335" s="15"/>
    </row>
    <row r="336" spans="2:12" x14ac:dyDescent="0.15">
      <c r="B336" s="133"/>
      <c r="C336" s="140"/>
      <c r="D336" s="145"/>
      <c r="E336" s="6">
        <v>2</v>
      </c>
      <c r="F336" s="25"/>
      <c r="G336" s="14"/>
      <c r="H336" s="15"/>
      <c r="I336" s="15"/>
      <c r="J336" s="15"/>
      <c r="K336" s="15"/>
      <c r="L336" s="15"/>
    </row>
    <row r="337" spans="2:12" x14ac:dyDescent="0.15">
      <c r="B337" s="133"/>
      <c r="C337" s="140"/>
      <c r="D337" s="145"/>
      <c r="E337" s="6">
        <v>3</v>
      </c>
      <c r="F337" s="25"/>
      <c r="G337" s="14"/>
      <c r="H337" s="15"/>
      <c r="I337" s="15"/>
      <c r="J337" s="15"/>
      <c r="K337" s="15"/>
      <c r="L337" s="15"/>
    </row>
    <row r="338" spans="2:12" s="1" customFormat="1" x14ac:dyDescent="0.15">
      <c r="B338" s="29"/>
      <c r="C338" s="30"/>
      <c r="F338" s="29"/>
      <c r="G338" s="24"/>
    </row>
    <row r="339" spans="2:12" s="1" customFormat="1" x14ac:dyDescent="0.15">
      <c r="B339" s="29"/>
      <c r="C339" s="30"/>
      <c r="F339" s="29"/>
      <c r="G339" s="24"/>
    </row>
    <row r="340" spans="2:12" s="1" customFormat="1" x14ac:dyDescent="0.15">
      <c r="B340" s="29"/>
      <c r="C340" s="30"/>
      <c r="F340" s="29"/>
      <c r="G340" s="24"/>
    </row>
    <row r="341" spans="2:12" s="1" customFormat="1" x14ac:dyDescent="0.15">
      <c r="B341" s="29"/>
      <c r="C341" s="30"/>
      <c r="F341" s="29"/>
      <c r="G341" s="24"/>
    </row>
    <row r="342" spans="2:12" s="1" customFormat="1" x14ac:dyDescent="0.15">
      <c r="B342" s="4" t="s">
        <v>398</v>
      </c>
      <c r="C342" s="4" t="s">
        <v>399</v>
      </c>
      <c r="D342" s="4" t="s">
        <v>400</v>
      </c>
      <c r="E342" s="4" t="s">
        <v>1</v>
      </c>
      <c r="F342" s="5" t="s">
        <v>401</v>
      </c>
      <c r="G342" s="4" t="s">
        <v>402</v>
      </c>
      <c r="H342" s="4" t="s">
        <v>403</v>
      </c>
      <c r="I342" s="4" t="s">
        <v>404</v>
      </c>
      <c r="J342" s="4" t="s">
        <v>405</v>
      </c>
      <c r="K342" s="4" t="s">
        <v>406</v>
      </c>
      <c r="L342" s="4" t="s">
        <v>331</v>
      </c>
    </row>
    <row r="343" spans="2:12" x14ac:dyDescent="0.15">
      <c r="B343" s="133" t="s">
        <v>234</v>
      </c>
      <c r="C343" s="139" t="s">
        <v>235</v>
      </c>
      <c r="D343" s="145" t="s">
        <v>407</v>
      </c>
      <c r="E343" s="6">
        <v>1</v>
      </c>
      <c r="F343" s="17" t="s">
        <v>534</v>
      </c>
      <c r="G343" s="14">
        <v>150</v>
      </c>
      <c r="H343" s="15"/>
      <c r="I343" s="15"/>
      <c r="J343" s="15"/>
      <c r="K343" s="15"/>
      <c r="L343" s="15"/>
    </row>
    <row r="344" spans="2:12" ht="40.5" x14ac:dyDescent="0.15">
      <c r="B344" s="133"/>
      <c r="C344" s="139"/>
      <c r="D344" s="145"/>
      <c r="E344" s="6">
        <v>2</v>
      </c>
      <c r="F344" s="17" t="s">
        <v>535</v>
      </c>
      <c r="G344" s="14">
        <v>150</v>
      </c>
      <c r="H344" s="15"/>
      <c r="I344" s="15"/>
      <c r="J344" s="15"/>
      <c r="K344" s="15"/>
      <c r="L344" s="15"/>
    </row>
    <row r="345" spans="2:12" ht="27" x14ac:dyDescent="0.15">
      <c r="B345" s="133"/>
      <c r="C345" s="139"/>
      <c r="D345" s="145"/>
      <c r="E345" s="6">
        <v>3</v>
      </c>
      <c r="F345" s="17" t="s">
        <v>536</v>
      </c>
      <c r="G345" s="14">
        <v>150</v>
      </c>
      <c r="H345" s="15"/>
      <c r="I345" s="15"/>
      <c r="J345" s="15"/>
      <c r="K345" s="15"/>
      <c r="L345" s="15"/>
    </row>
    <row r="346" spans="2:12" x14ac:dyDescent="0.15">
      <c r="B346" s="133"/>
      <c r="C346" s="139"/>
      <c r="D346" s="145" t="s">
        <v>411</v>
      </c>
      <c r="E346" s="6">
        <v>1</v>
      </c>
      <c r="F346" s="17"/>
      <c r="G346" s="14"/>
      <c r="H346" s="15"/>
      <c r="I346" s="15"/>
      <c r="J346" s="15"/>
      <c r="K346" s="15"/>
      <c r="L346" s="15"/>
    </row>
    <row r="347" spans="2:12" x14ac:dyDescent="0.15">
      <c r="B347" s="133"/>
      <c r="C347" s="139"/>
      <c r="D347" s="145"/>
      <c r="E347" s="6">
        <v>2</v>
      </c>
      <c r="F347" s="17"/>
      <c r="G347" s="14"/>
      <c r="H347" s="15"/>
      <c r="I347" s="15"/>
      <c r="J347" s="15"/>
      <c r="K347" s="15"/>
      <c r="L347" s="15"/>
    </row>
    <row r="348" spans="2:12" x14ac:dyDescent="0.15">
      <c r="B348" s="133"/>
      <c r="C348" s="139"/>
      <c r="D348" s="145"/>
      <c r="E348" s="6">
        <v>3</v>
      </c>
      <c r="F348" s="17"/>
      <c r="G348" s="14"/>
      <c r="H348" s="15"/>
      <c r="I348" s="15"/>
      <c r="J348" s="15"/>
      <c r="K348" s="15"/>
      <c r="L348" s="15"/>
    </row>
    <row r="349" spans="2:12" x14ac:dyDescent="0.15">
      <c r="B349" s="133"/>
      <c r="C349" s="139" t="s">
        <v>239</v>
      </c>
      <c r="D349" s="145" t="s">
        <v>407</v>
      </c>
      <c r="E349" s="6">
        <v>1</v>
      </c>
      <c r="F349" s="17" t="s">
        <v>537</v>
      </c>
      <c r="G349" s="14">
        <v>200</v>
      </c>
      <c r="H349" s="15"/>
      <c r="I349" s="15"/>
      <c r="J349" s="15"/>
      <c r="K349" s="15"/>
      <c r="L349" s="15"/>
    </row>
    <row r="350" spans="2:12" x14ac:dyDescent="0.15">
      <c r="B350" s="133"/>
      <c r="C350" s="139"/>
      <c r="D350" s="145"/>
      <c r="E350" s="6">
        <v>2</v>
      </c>
      <c r="F350" s="17" t="s">
        <v>538</v>
      </c>
      <c r="G350" s="14">
        <v>200</v>
      </c>
      <c r="H350" s="15"/>
      <c r="I350" s="15"/>
      <c r="J350" s="15"/>
      <c r="K350" s="15"/>
      <c r="L350" s="15"/>
    </row>
    <row r="351" spans="2:12" x14ac:dyDescent="0.15">
      <c r="B351" s="133"/>
      <c r="C351" s="139"/>
      <c r="D351" s="145"/>
      <c r="E351" s="6">
        <v>3</v>
      </c>
      <c r="F351" s="17" t="s">
        <v>539</v>
      </c>
      <c r="G351" s="14">
        <v>200</v>
      </c>
      <c r="H351" s="15"/>
      <c r="I351" s="15"/>
      <c r="J351" s="15"/>
      <c r="K351" s="15"/>
      <c r="L351" s="15"/>
    </row>
    <row r="352" spans="2:12" x14ac:dyDescent="0.15">
      <c r="B352" s="133"/>
      <c r="C352" s="139"/>
      <c r="D352" s="145" t="s">
        <v>411</v>
      </c>
      <c r="E352" s="6">
        <v>1</v>
      </c>
      <c r="F352" s="17"/>
      <c r="G352" s="14"/>
      <c r="H352" s="15"/>
      <c r="I352" s="15"/>
      <c r="J352" s="15"/>
      <c r="K352" s="15"/>
      <c r="L352" s="15"/>
    </row>
    <row r="353" spans="2:12" x14ac:dyDescent="0.15">
      <c r="B353" s="133"/>
      <c r="C353" s="139"/>
      <c r="D353" s="145"/>
      <c r="E353" s="6">
        <v>2</v>
      </c>
      <c r="F353" s="17"/>
      <c r="G353" s="14"/>
      <c r="H353" s="15"/>
      <c r="I353" s="15"/>
      <c r="J353" s="15"/>
      <c r="K353" s="15"/>
      <c r="L353" s="15"/>
    </row>
    <row r="354" spans="2:12" x14ac:dyDescent="0.15">
      <c r="B354" s="133"/>
      <c r="C354" s="139"/>
      <c r="D354" s="145"/>
      <c r="E354" s="6">
        <v>3</v>
      </c>
      <c r="F354" s="17"/>
      <c r="G354" s="14"/>
      <c r="H354" s="15"/>
      <c r="I354" s="15"/>
      <c r="J354" s="15"/>
      <c r="K354" s="15"/>
      <c r="L354" s="15"/>
    </row>
    <row r="355" spans="2:12" x14ac:dyDescent="0.15">
      <c r="B355" s="133"/>
      <c r="C355" s="139" t="s">
        <v>243</v>
      </c>
      <c r="D355" s="145" t="s">
        <v>407</v>
      </c>
      <c r="E355" s="6">
        <v>1</v>
      </c>
      <c r="F355" s="17" t="s">
        <v>448</v>
      </c>
      <c r="G355" s="14">
        <v>230</v>
      </c>
      <c r="H355" s="15"/>
      <c r="I355" s="15"/>
      <c r="J355" s="15"/>
      <c r="K355" s="15"/>
      <c r="L355" s="15"/>
    </row>
    <row r="356" spans="2:12" x14ac:dyDescent="0.15">
      <c r="B356" s="133"/>
      <c r="C356" s="139"/>
      <c r="D356" s="145"/>
      <c r="E356" s="6">
        <v>2</v>
      </c>
      <c r="F356" s="17" t="s">
        <v>449</v>
      </c>
      <c r="G356" s="14">
        <v>230</v>
      </c>
      <c r="H356" s="15"/>
      <c r="I356" s="15"/>
      <c r="J356" s="15"/>
      <c r="K356" s="15"/>
      <c r="L356" s="15"/>
    </row>
    <row r="357" spans="2:12" x14ac:dyDescent="0.15">
      <c r="B357" s="133"/>
      <c r="C357" s="139"/>
      <c r="D357" s="145"/>
      <c r="E357" s="6">
        <v>3</v>
      </c>
      <c r="F357" s="17" t="s">
        <v>230</v>
      </c>
      <c r="G357" s="14">
        <v>230</v>
      </c>
      <c r="H357" s="15"/>
      <c r="I357" s="15"/>
      <c r="J357" s="15"/>
      <c r="K357" s="15"/>
      <c r="L357" s="15"/>
    </row>
    <row r="358" spans="2:12" x14ac:dyDescent="0.15">
      <c r="B358" s="133"/>
      <c r="C358" s="139"/>
      <c r="D358" s="145" t="s">
        <v>411</v>
      </c>
      <c r="E358" s="6">
        <v>1</v>
      </c>
      <c r="F358" s="17"/>
      <c r="G358" s="14"/>
      <c r="H358" s="15"/>
      <c r="I358" s="15"/>
      <c r="J358" s="15"/>
      <c r="K358" s="15"/>
      <c r="L358" s="15"/>
    </row>
    <row r="359" spans="2:12" x14ac:dyDescent="0.15">
      <c r="B359" s="133"/>
      <c r="C359" s="139"/>
      <c r="D359" s="145"/>
      <c r="E359" s="6">
        <v>2</v>
      </c>
      <c r="F359" s="17"/>
      <c r="G359" s="14"/>
      <c r="H359" s="15"/>
      <c r="I359" s="15"/>
      <c r="J359" s="15"/>
      <c r="K359" s="15"/>
      <c r="L359" s="15"/>
    </row>
    <row r="360" spans="2:12" x14ac:dyDescent="0.15">
      <c r="B360" s="133"/>
      <c r="C360" s="139"/>
      <c r="D360" s="145"/>
      <c r="E360" s="6">
        <v>3</v>
      </c>
      <c r="F360" s="17"/>
      <c r="G360" s="14"/>
      <c r="H360" s="15"/>
      <c r="I360" s="15"/>
      <c r="J360" s="15"/>
      <c r="K360" s="15"/>
      <c r="L360" s="15"/>
    </row>
    <row r="361" spans="2:12" x14ac:dyDescent="0.15">
      <c r="B361" s="133"/>
      <c r="C361" s="139" t="s">
        <v>247</v>
      </c>
      <c r="D361" s="145" t="s">
        <v>407</v>
      </c>
      <c r="E361" s="6">
        <v>1</v>
      </c>
      <c r="F361" s="17" t="s">
        <v>540</v>
      </c>
      <c r="G361" s="14">
        <v>285</v>
      </c>
      <c r="H361" s="15"/>
      <c r="I361" s="15"/>
      <c r="J361" s="15"/>
      <c r="K361" s="15"/>
      <c r="L361" s="15"/>
    </row>
    <row r="362" spans="2:12" x14ac:dyDescent="0.15">
      <c r="B362" s="133"/>
      <c r="C362" s="139"/>
      <c r="D362" s="145"/>
      <c r="E362" s="6">
        <v>2</v>
      </c>
      <c r="F362" s="17" t="s">
        <v>541</v>
      </c>
      <c r="G362" s="14">
        <v>285</v>
      </c>
      <c r="H362" s="15"/>
      <c r="I362" s="15"/>
      <c r="J362" s="15"/>
      <c r="K362" s="15"/>
      <c r="L362" s="15"/>
    </row>
    <row r="363" spans="2:12" x14ac:dyDescent="0.15">
      <c r="B363" s="133"/>
      <c r="C363" s="139"/>
      <c r="D363" s="145"/>
      <c r="E363" s="6">
        <v>3</v>
      </c>
      <c r="F363" s="17" t="s">
        <v>542</v>
      </c>
      <c r="G363" s="14">
        <v>285</v>
      </c>
      <c r="H363" s="15"/>
      <c r="I363" s="15"/>
      <c r="J363" s="15"/>
      <c r="K363" s="15"/>
      <c r="L363" s="15"/>
    </row>
    <row r="364" spans="2:12" x14ac:dyDescent="0.15">
      <c r="B364" s="133"/>
      <c r="C364" s="139"/>
      <c r="D364" s="145" t="s">
        <v>411</v>
      </c>
      <c r="E364" s="6">
        <v>1</v>
      </c>
      <c r="F364" s="17"/>
      <c r="G364" s="14"/>
      <c r="H364" s="15"/>
      <c r="I364" s="15"/>
      <c r="J364" s="15"/>
      <c r="K364" s="15"/>
      <c r="L364" s="15"/>
    </row>
    <row r="365" spans="2:12" x14ac:dyDescent="0.15">
      <c r="B365" s="133"/>
      <c r="C365" s="139"/>
      <c r="D365" s="145"/>
      <c r="E365" s="6">
        <v>2</v>
      </c>
      <c r="F365" s="17"/>
      <c r="G365" s="14"/>
      <c r="H365" s="15"/>
      <c r="I365" s="15"/>
      <c r="J365" s="15"/>
      <c r="K365" s="15"/>
      <c r="L365" s="15"/>
    </row>
    <row r="366" spans="2:12" x14ac:dyDescent="0.15">
      <c r="B366" s="133"/>
      <c r="C366" s="139"/>
      <c r="D366" s="145"/>
      <c r="E366" s="6">
        <v>3</v>
      </c>
      <c r="F366" s="17"/>
      <c r="G366" s="14"/>
      <c r="H366" s="15"/>
      <c r="I366" s="15"/>
      <c r="J366" s="15"/>
      <c r="K366" s="15"/>
      <c r="L366" s="15"/>
    </row>
    <row r="367" spans="2:12" s="1" customFormat="1" x14ac:dyDescent="0.15">
      <c r="B367" s="22"/>
      <c r="C367" s="23"/>
      <c r="F367" s="22"/>
      <c r="G367" s="24"/>
    </row>
    <row r="368" spans="2:12" s="1" customFormat="1" x14ac:dyDescent="0.15">
      <c r="B368" s="22"/>
      <c r="C368" s="23"/>
      <c r="F368" s="22"/>
      <c r="G368" s="24"/>
    </row>
    <row r="369" spans="2:12" s="1" customFormat="1" x14ac:dyDescent="0.15">
      <c r="B369" s="22"/>
      <c r="C369" s="23"/>
      <c r="F369" s="22"/>
      <c r="G369" s="24"/>
    </row>
    <row r="370" spans="2:12" s="1" customFormat="1" x14ac:dyDescent="0.15">
      <c r="B370" s="22"/>
      <c r="C370" s="23"/>
      <c r="F370" s="22"/>
      <c r="G370" s="24"/>
    </row>
    <row r="371" spans="2:12" s="1" customFormat="1" x14ac:dyDescent="0.15">
      <c r="B371" s="4" t="s">
        <v>398</v>
      </c>
      <c r="C371" s="4" t="s">
        <v>399</v>
      </c>
      <c r="D371" s="4" t="s">
        <v>400</v>
      </c>
      <c r="E371" s="4" t="s">
        <v>1</v>
      </c>
      <c r="F371" s="5" t="s">
        <v>401</v>
      </c>
      <c r="G371" s="4" t="s">
        <v>402</v>
      </c>
      <c r="H371" s="4" t="s">
        <v>403</v>
      </c>
      <c r="I371" s="4" t="s">
        <v>404</v>
      </c>
      <c r="J371" s="4" t="s">
        <v>405</v>
      </c>
      <c r="K371" s="4" t="s">
        <v>406</v>
      </c>
      <c r="L371" s="4" t="s">
        <v>331</v>
      </c>
    </row>
    <row r="372" spans="2:12" ht="27" x14ac:dyDescent="0.15">
      <c r="B372" s="133" t="s">
        <v>252</v>
      </c>
      <c r="C372" s="139" t="s">
        <v>543</v>
      </c>
      <c r="D372" s="145" t="s">
        <v>407</v>
      </c>
      <c r="E372" s="6">
        <v>1</v>
      </c>
      <c r="F372" s="18" t="s">
        <v>544</v>
      </c>
      <c r="G372" s="14">
        <v>140</v>
      </c>
      <c r="H372" s="15"/>
      <c r="I372" s="15"/>
      <c r="J372" s="15"/>
      <c r="K372" s="15"/>
      <c r="L372" s="15"/>
    </row>
    <row r="373" spans="2:12" ht="27" x14ac:dyDescent="0.15">
      <c r="B373" s="133"/>
      <c r="C373" s="139"/>
      <c r="D373" s="145"/>
      <c r="E373" s="6">
        <v>2</v>
      </c>
      <c r="F373" s="18" t="s">
        <v>545</v>
      </c>
      <c r="G373" s="14">
        <v>140</v>
      </c>
      <c r="H373" s="15"/>
      <c r="I373" s="15"/>
      <c r="J373" s="15"/>
      <c r="K373" s="15"/>
      <c r="L373" s="15"/>
    </row>
    <row r="374" spans="2:12" ht="27" x14ac:dyDescent="0.15">
      <c r="B374" s="133"/>
      <c r="C374" s="139"/>
      <c r="D374" s="145"/>
      <c r="E374" s="6">
        <v>3</v>
      </c>
      <c r="F374" s="18" t="s">
        <v>546</v>
      </c>
      <c r="G374" s="14">
        <v>140</v>
      </c>
      <c r="H374" s="15"/>
      <c r="I374" s="15"/>
      <c r="J374" s="15"/>
      <c r="K374" s="15"/>
      <c r="L374" s="15"/>
    </row>
    <row r="375" spans="2:12" x14ac:dyDescent="0.15">
      <c r="B375" s="133"/>
      <c r="C375" s="139"/>
      <c r="D375" s="145" t="s">
        <v>411</v>
      </c>
      <c r="E375" s="6">
        <v>1</v>
      </c>
      <c r="F375" s="18"/>
      <c r="G375" s="14"/>
      <c r="H375" s="15"/>
      <c r="I375" s="15"/>
      <c r="J375" s="15"/>
      <c r="K375" s="15"/>
      <c r="L375" s="15"/>
    </row>
    <row r="376" spans="2:12" x14ac:dyDescent="0.15">
      <c r="B376" s="133"/>
      <c r="C376" s="139"/>
      <c r="D376" s="145"/>
      <c r="E376" s="6">
        <v>2</v>
      </c>
      <c r="F376" s="18"/>
      <c r="G376" s="14"/>
      <c r="H376" s="15"/>
      <c r="I376" s="15"/>
      <c r="J376" s="15"/>
      <c r="K376" s="15"/>
      <c r="L376" s="15"/>
    </row>
    <row r="377" spans="2:12" x14ac:dyDescent="0.15">
      <c r="B377" s="133"/>
      <c r="C377" s="139"/>
      <c r="D377" s="145"/>
      <c r="E377" s="6">
        <v>3</v>
      </c>
      <c r="F377" s="18"/>
      <c r="G377" s="14"/>
      <c r="H377" s="15"/>
      <c r="I377" s="15"/>
      <c r="J377" s="15"/>
      <c r="K377" s="15"/>
      <c r="L377" s="15"/>
    </row>
    <row r="378" spans="2:12" x14ac:dyDescent="0.15">
      <c r="B378" s="133"/>
      <c r="C378" s="139" t="s">
        <v>258</v>
      </c>
      <c r="D378" s="145" t="s">
        <v>407</v>
      </c>
      <c r="E378" s="6">
        <v>1</v>
      </c>
      <c r="F378" s="18" t="s">
        <v>547</v>
      </c>
      <c r="G378" s="14">
        <v>180</v>
      </c>
      <c r="H378" s="15"/>
      <c r="I378" s="15"/>
      <c r="J378" s="15"/>
      <c r="K378" s="15"/>
      <c r="L378" s="15"/>
    </row>
    <row r="379" spans="2:12" x14ac:dyDescent="0.15">
      <c r="B379" s="133"/>
      <c r="C379" s="139"/>
      <c r="D379" s="145"/>
      <c r="E379" s="6">
        <v>2</v>
      </c>
      <c r="F379" s="18" t="s">
        <v>548</v>
      </c>
      <c r="G379" s="14">
        <v>180</v>
      </c>
      <c r="H379" s="15"/>
      <c r="I379" s="15"/>
      <c r="J379" s="15"/>
      <c r="K379" s="15"/>
      <c r="L379" s="15"/>
    </row>
    <row r="380" spans="2:12" x14ac:dyDescent="0.15">
      <c r="B380" s="133"/>
      <c r="C380" s="139"/>
      <c r="D380" s="145"/>
      <c r="E380" s="6">
        <v>3</v>
      </c>
      <c r="F380" s="18" t="s">
        <v>549</v>
      </c>
      <c r="G380" s="14">
        <v>180</v>
      </c>
      <c r="H380" s="15"/>
      <c r="I380" s="15"/>
      <c r="J380" s="15"/>
      <c r="K380" s="15"/>
      <c r="L380" s="15"/>
    </row>
    <row r="381" spans="2:12" x14ac:dyDescent="0.15">
      <c r="B381" s="133"/>
      <c r="C381" s="139"/>
      <c r="D381" s="145" t="s">
        <v>411</v>
      </c>
      <c r="E381" s="6">
        <v>1</v>
      </c>
      <c r="F381" s="18"/>
      <c r="G381" s="14"/>
      <c r="H381" s="15"/>
      <c r="I381" s="15"/>
      <c r="J381" s="15"/>
      <c r="K381" s="15"/>
      <c r="L381" s="15"/>
    </row>
    <row r="382" spans="2:12" x14ac:dyDescent="0.15">
      <c r="B382" s="133"/>
      <c r="C382" s="139"/>
      <c r="D382" s="145"/>
      <c r="E382" s="6">
        <v>2</v>
      </c>
      <c r="F382" s="18"/>
      <c r="G382" s="14"/>
      <c r="H382" s="15"/>
      <c r="I382" s="15"/>
      <c r="J382" s="15"/>
      <c r="K382" s="15"/>
      <c r="L382" s="15"/>
    </row>
    <row r="383" spans="2:12" x14ac:dyDescent="0.15">
      <c r="B383" s="133"/>
      <c r="C383" s="139"/>
      <c r="D383" s="145"/>
      <c r="E383" s="6">
        <v>3</v>
      </c>
      <c r="F383" s="18"/>
      <c r="G383" s="14"/>
      <c r="H383" s="15"/>
      <c r="I383" s="15"/>
      <c r="J383" s="15"/>
      <c r="K383" s="15"/>
      <c r="L383" s="15"/>
    </row>
    <row r="384" spans="2:12" x14ac:dyDescent="0.15">
      <c r="B384" s="133"/>
      <c r="C384" s="139" t="s">
        <v>263</v>
      </c>
      <c r="D384" s="145" t="s">
        <v>407</v>
      </c>
      <c r="E384" s="6">
        <v>1</v>
      </c>
      <c r="F384" s="18" t="s">
        <v>550</v>
      </c>
      <c r="G384" s="14">
        <v>200</v>
      </c>
      <c r="H384" s="15"/>
      <c r="I384" s="15"/>
      <c r="J384" s="15"/>
      <c r="K384" s="15"/>
      <c r="L384" s="15"/>
    </row>
    <row r="385" spans="2:12" x14ac:dyDescent="0.15">
      <c r="B385" s="133"/>
      <c r="C385" s="139"/>
      <c r="D385" s="145"/>
      <c r="E385" s="6">
        <v>2</v>
      </c>
      <c r="F385" s="18" t="s">
        <v>551</v>
      </c>
      <c r="G385" s="14">
        <v>200</v>
      </c>
      <c r="H385" s="15"/>
      <c r="I385" s="15"/>
      <c r="J385" s="15"/>
      <c r="K385" s="15"/>
      <c r="L385" s="15"/>
    </row>
    <row r="386" spans="2:12" x14ac:dyDescent="0.15">
      <c r="B386" s="133"/>
      <c r="C386" s="139"/>
      <c r="D386" s="145"/>
      <c r="E386" s="6">
        <v>3</v>
      </c>
      <c r="F386" s="18" t="s">
        <v>552</v>
      </c>
      <c r="G386" s="14">
        <v>200</v>
      </c>
      <c r="H386" s="15"/>
      <c r="I386" s="15"/>
      <c r="J386" s="15"/>
      <c r="K386" s="15"/>
      <c r="L386" s="15"/>
    </row>
    <row r="387" spans="2:12" x14ac:dyDescent="0.15">
      <c r="B387" s="133"/>
      <c r="C387" s="139"/>
      <c r="D387" s="145" t="s">
        <v>411</v>
      </c>
      <c r="E387" s="6">
        <v>1</v>
      </c>
      <c r="F387" s="18"/>
      <c r="G387" s="14"/>
      <c r="H387" s="15"/>
      <c r="I387" s="15"/>
      <c r="J387" s="15"/>
      <c r="K387" s="15"/>
      <c r="L387" s="15"/>
    </row>
    <row r="388" spans="2:12" x14ac:dyDescent="0.15">
      <c r="B388" s="133"/>
      <c r="C388" s="139"/>
      <c r="D388" s="145"/>
      <c r="E388" s="6">
        <v>2</v>
      </c>
      <c r="F388" s="18"/>
      <c r="G388" s="14"/>
      <c r="H388" s="15"/>
      <c r="I388" s="15"/>
      <c r="J388" s="15"/>
      <c r="K388" s="15"/>
      <c r="L388" s="15"/>
    </row>
    <row r="389" spans="2:12" x14ac:dyDescent="0.15">
      <c r="B389" s="133"/>
      <c r="C389" s="139"/>
      <c r="D389" s="145"/>
      <c r="E389" s="6">
        <v>3</v>
      </c>
      <c r="F389" s="18"/>
      <c r="G389" s="14"/>
      <c r="H389" s="15"/>
      <c r="I389" s="15"/>
      <c r="J389" s="15"/>
      <c r="K389" s="15"/>
      <c r="L389" s="15"/>
    </row>
    <row r="390" spans="2:12" ht="27" x14ac:dyDescent="0.15">
      <c r="B390" s="133"/>
      <c r="C390" s="139" t="s">
        <v>272</v>
      </c>
      <c r="D390" s="145" t="s">
        <v>407</v>
      </c>
      <c r="E390" s="6">
        <v>1</v>
      </c>
      <c r="F390" s="18" t="s">
        <v>553</v>
      </c>
      <c r="G390" s="14">
        <v>248</v>
      </c>
      <c r="H390" s="15"/>
      <c r="I390" s="15"/>
      <c r="J390" s="15"/>
      <c r="K390" s="15"/>
      <c r="L390" s="15"/>
    </row>
    <row r="391" spans="2:12" ht="27" x14ac:dyDescent="0.15">
      <c r="B391" s="133"/>
      <c r="C391" s="139"/>
      <c r="D391" s="145"/>
      <c r="E391" s="6">
        <v>2</v>
      </c>
      <c r="F391" s="18" t="s">
        <v>554</v>
      </c>
      <c r="G391" s="14">
        <v>248</v>
      </c>
      <c r="H391" s="15"/>
      <c r="I391" s="15"/>
      <c r="J391" s="15"/>
      <c r="K391" s="15"/>
      <c r="L391" s="15"/>
    </row>
    <row r="392" spans="2:12" ht="27" x14ac:dyDescent="0.15">
      <c r="B392" s="133"/>
      <c r="C392" s="139"/>
      <c r="D392" s="145"/>
      <c r="E392" s="6">
        <v>3</v>
      </c>
      <c r="F392" s="18" t="s">
        <v>555</v>
      </c>
      <c r="G392" s="14">
        <v>248</v>
      </c>
      <c r="H392" s="15"/>
      <c r="I392" s="15"/>
      <c r="J392" s="15"/>
      <c r="K392" s="15"/>
      <c r="L392" s="15"/>
    </row>
    <row r="393" spans="2:12" x14ac:dyDescent="0.15">
      <c r="B393" s="133"/>
      <c r="C393" s="139"/>
      <c r="D393" s="145" t="s">
        <v>411</v>
      </c>
      <c r="E393" s="6">
        <v>1</v>
      </c>
      <c r="F393" s="18"/>
      <c r="G393" s="14"/>
      <c r="H393" s="15"/>
      <c r="I393" s="15"/>
      <c r="J393" s="15"/>
      <c r="K393" s="15"/>
      <c r="L393" s="15"/>
    </row>
    <row r="394" spans="2:12" x14ac:dyDescent="0.15">
      <c r="B394" s="133"/>
      <c r="C394" s="139"/>
      <c r="D394" s="145"/>
      <c r="E394" s="6">
        <v>2</v>
      </c>
      <c r="F394" s="18"/>
      <c r="G394" s="14"/>
      <c r="H394" s="15"/>
      <c r="I394" s="15"/>
      <c r="J394" s="15"/>
      <c r="K394" s="15"/>
      <c r="L394" s="15"/>
    </row>
    <row r="395" spans="2:12" x14ac:dyDescent="0.15">
      <c r="B395" s="133"/>
      <c r="C395" s="139"/>
      <c r="D395" s="145"/>
      <c r="E395" s="6">
        <v>3</v>
      </c>
      <c r="F395" s="18"/>
      <c r="G395" s="14"/>
      <c r="H395" s="15"/>
      <c r="I395" s="15"/>
      <c r="J395" s="15"/>
      <c r="K395" s="15"/>
      <c r="L395" s="15"/>
    </row>
    <row r="396" spans="2:12" x14ac:dyDescent="0.15">
      <c r="B396" s="133"/>
      <c r="C396" s="139" t="s">
        <v>277</v>
      </c>
      <c r="D396" s="145" t="s">
        <v>407</v>
      </c>
      <c r="E396" s="6">
        <v>1</v>
      </c>
      <c r="F396" s="18" t="s">
        <v>556</v>
      </c>
      <c r="G396" s="14">
        <v>450</v>
      </c>
      <c r="H396" s="15"/>
      <c r="I396" s="15"/>
      <c r="J396" s="15"/>
      <c r="K396" s="15"/>
      <c r="L396" s="15"/>
    </row>
    <row r="397" spans="2:12" x14ac:dyDescent="0.15">
      <c r="B397" s="133"/>
      <c r="C397" s="139"/>
      <c r="D397" s="145"/>
      <c r="E397" s="6">
        <v>2</v>
      </c>
      <c r="F397" s="18" t="s">
        <v>557</v>
      </c>
      <c r="G397" s="14">
        <v>450</v>
      </c>
      <c r="H397" s="15"/>
      <c r="I397" s="15"/>
      <c r="J397" s="15"/>
      <c r="K397" s="15"/>
      <c r="L397" s="15"/>
    </row>
    <row r="398" spans="2:12" x14ac:dyDescent="0.15">
      <c r="B398" s="133"/>
      <c r="C398" s="139"/>
      <c r="D398" s="145"/>
      <c r="E398" s="6">
        <v>3</v>
      </c>
      <c r="F398" s="18" t="s">
        <v>558</v>
      </c>
      <c r="G398" s="14">
        <v>450</v>
      </c>
      <c r="H398" s="15"/>
      <c r="I398" s="15"/>
      <c r="J398" s="15"/>
      <c r="K398" s="15"/>
      <c r="L398" s="15"/>
    </row>
    <row r="399" spans="2:12" x14ac:dyDescent="0.15">
      <c r="B399" s="133"/>
      <c r="C399" s="139"/>
      <c r="D399" s="145" t="s">
        <v>411</v>
      </c>
      <c r="E399" s="6">
        <v>1</v>
      </c>
      <c r="F399" s="18"/>
      <c r="G399" s="14"/>
      <c r="H399" s="15"/>
      <c r="I399" s="15"/>
      <c r="J399" s="15"/>
      <c r="K399" s="15"/>
      <c r="L399" s="15"/>
    </row>
    <row r="400" spans="2:12" x14ac:dyDescent="0.15">
      <c r="B400" s="133"/>
      <c r="C400" s="139"/>
      <c r="D400" s="145"/>
      <c r="E400" s="6">
        <v>2</v>
      </c>
      <c r="F400" s="18"/>
      <c r="G400" s="14"/>
      <c r="H400" s="15"/>
      <c r="I400" s="15"/>
      <c r="J400" s="15"/>
      <c r="K400" s="15"/>
      <c r="L400" s="15"/>
    </row>
    <row r="401" spans="2:12" x14ac:dyDescent="0.15">
      <c r="B401" s="133"/>
      <c r="C401" s="139"/>
      <c r="D401" s="145"/>
      <c r="E401" s="6">
        <v>3</v>
      </c>
      <c r="F401" s="18"/>
      <c r="G401" s="14"/>
      <c r="H401" s="15"/>
      <c r="I401" s="15"/>
      <c r="J401" s="15"/>
      <c r="K401" s="15"/>
      <c r="L401" s="15"/>
    </row>
    <row r="402" spans="2:12" ht="54" x14ac:dyDescent="0.15">
      <c r="B402" s="133"/>
      <c r="C402" s="139" t="s">
        <v>282</v>
      </c>
      <c r="D402" s="145" t="s">
        <v>407</v>
      </c>
      <c r="E402" s="6">
        <v>1</v>
      </c>
      <c r="F402" s="18" t="s">
        <v>559</v>
      </c>
      <c r="G402" s="14">
        <v>600</v>
      </c>
      <c r="H402" s="15"/>
      <c r="I402" s="15"/>
      <c r="J402" s="15"/>
      <c r="K402" s="15"/>
      <c r="L402" s="15"/>
    </row>
    <row r="403" spans="2:12" ht="40.5" x14ac:dyDescent="0.15">
      <c r="B403" s="133"/>
      <c r="C403" s="139"/>
      <c r="D403" s="145"/>
      <c r="E403" s="6">
        <v>2</v>
      </c>
      <c r="F403" s="18" t="s">
        <v>560</v>
      </c>
      <c r="G403" s="14">
        <v>600</v>
      </c>
      <c r="H403" s="15"/>
      <c r="I403" s="15"/>
      <c r="J403" s="15"/>
      <c r="K403" s="15"/>
      <c r="L403" s="15"/>
    </row>
    <row r="404" spans="2:12" x14ac:dyDescent="0.15">
      <c r="B404" s="133"/>
      <c r="C404" s="139"/>
      <c r="D404" s="145"/>
      <c r="E404" s="6">
        <v>3</v>
      </c>
      <c r="F404" s="18" t="s">
        <v>561</v>
      </c>
      <c r="G404" s="14">
        <v>600</v>
      </c>
      <c r="H404" s="15"/>
      <c r="I404" s="15"/>
      <c r="J404" s="15"/>
      <c r="K404" s="15"/>
      <c r="L404" s="15"/>
    </row>
    <row r="405" spans="2:12" x14ac:dyDescent="0.15">
      <c r="B405" s="133"/>
      <c r="C405" s="139"/>
      <c r="D405" s="145" t="s">
        <v>411</v>
      </c>
      <c r="E405" s="6">
        <v>1</v>
      </c>
      <c r="F405" s="18"/>
      <c r="G405" s="14"/>
      <c r="H405" s="15"/>
      <c r="I405" s="15"/>
      <c r="J405" s="15"/>
      <c r="K405" s="15"/>
      <c r="L405" s="15"/>
    </row>
    <row r="406" spans="2:12" x14ac:dyDescent="0.15">
      <c r="B406" s="133"/>
      <c r="C406" s="139"/>
      <c r="D406" s="145"/>
      <c r="E406" s="6">
        <v>2</v>
      </c>
      <c r="F406" s="18"/>
      <c r="G406" s="14"/>
      <c r="H406" s="15"/>
      <c r="I406" s="15"/>
      <c r="J406" s="15"/>
      <c r="K406" s="15"/>
      <c r="L406" s="15"/>
    </row>
    <row r="407" spans="2:12" x14ac:dyDescent="0.15">
      <c r="B407" s="133"/>
      <c r="C407" s="139"/>
      <c r="D407" s="145"/>
      <c r="E407" s="6">
        <v>3</v>
      </c>
      <c r="F407" s="18"/>
      <c r="G407" s="14"/>
      <c r="H407" s="15"/>
      <c r="I407" s="15"/>
      <c r="J407" s="15"/>
      <c r="K407" s="15"/>
      <c r="L407" s="15"/>
    </row>
    <row r="408" spans="2:12" s="1" customFormat="1" x14ac:dyDescent="0.15">
      <c r="B408" s="22"/>
      <c r="C408" s="23"/>
      <c r="F408" s="31"/>
      <c r="G408" s="24"/>
    </row>
    <row r="409" spans="2:12" s="1" customFormat="1" x14ac:dyDescent="0.15">
      <c r="B409" s="22"/>
      <c r="C409" s="23"/>
      <c r="F409" s="31"/>
      <c r="G409" s="24"/>
    </row>
    <row r="410" spans="2:12" s="1" customFormat="1" x14ac:dyDescent="0.15">
      <c r="B410" s="22"/>
      <c r="C410" s="23"/>
      <c r="F410" s="31"/>
      <c r="G410" s="24"/>
    </row>
    <row r="411" spans="2:12" s="1" customFormat="1" x14ac:dyDescent="0.15">
      <c r="B411" s="22"/>
      <c r="C411" s="23"/>
      <c r="F411" s="31"/>
      <c r="G411" s="24"/>
    </row>
    <row r="412" spans="2:12" s="1" customFormat="1" x14ac:dyDescent="0.15">
      <c r="B412" s="4" t="s">
        <v>398</v>
      </c>
      <c r="C412" s="4" t="s">
        <v>399</v>
      </c>
      <c r="D412" s="4" t="s">
        <v>400</v>
      </c>
      <c r="E412" s="4" t="s">
        <v>1</v>
      </c>
      <c r="F412" s="5" t="s">
        <v>401</v>
      </c>
      <c r="G412" s="4" t="s">
        <v>402</v>
      </c>
      <c r="H412" s="4" t="s">
        <v>403</v>
      </c>
      <c r="I412" s="4" t="s">
        <v>404</v>
      </c>
      <c r="J412" s="4" t="s">
        <v>405</v>
      </c>
      <c r="K412" s="4" t="s">
        <v>406</v>
      </c>
      <c r="L412" s="4" t="s">
        <v>331</v>
      </c>
    </row>
    <row r="413" spans="2:12" x14ac:dyDescent="0.15">
      <c r="B413" s="118" t="s">
        <v>288</v>
      </c>
      <c r="C413" s="139" t="s">
        <v>562</v>
      </c>
      <c r="D413" s="145" t="s">
        <v>407</v>
      </c>
      <c r="E413" s="6">
        <v>1</v>
      </c>
      <c r="F413" s="17" t="s">
        <v>563</v>
      </c>
      <c r="G413" s="14">
        <v>250</v>
      </c>
      <c r="H413" s="15"/>
      <c r="I413" s="15"/>
      <c r="J413" s="15"/>
      <c r="K413" s="15"/>
      <c r="L413" s="15"/>
    </row>
    <row r="414" spans="2:12" x14ac:dyDescent="0.15">
      <c r="B414" s="137"/>
      <c r="C414" s="139"/>
      <c r="D414" s="145"/>
      <c r="E414" s="6">
        <v>2</v>
      </c>
      <c r="F414" s="17" t="s">
        <v>447</v>
      </c>
      <c r="G414" s="14">
        <v>250</v>
      </c>
      <c r="H414" s="15"/>
      <c r="I414" s="15"/>
      <c r="J414" s="15"/>
      <c r="K414" s="15"/>
      <c r="L414" s="15"/>
    </row>
    <row r="415" spans="2:12" x14ac:dyDescent="0.15">
      <c r="B415" s="137"/>
      <c r="C415" s="139"/>
      <c r="D415" s="145"/>
      <c r="E415" s="6">
        <v>3</v>
      </c>
      <c r="F415" s="17" t="s">
        <v>564</v>
      </c>
      <c r="G415" s="14">
        <v>250</v>
      </c>
      <c r="H415" s="15"/>
      <c r="I415" s="15"/>
      <c r="J415" s="15"/>
      <c r="K415" s="15"/>
      <c r="L415" s="15"/>
    </row>
    <row r="416" spans="2:12" x14ac:dyDescent="0.15">
      <c r="B416" s="137"/>
      <c r="C416" s="139"/>
      <c r="D416" s="145" t="s">
        <v>411</v>
      </c>
      <c r="E416" s="6">
        <v>1</v>
      </c>
      <c r="F416" s="17"/>
      <c r="G416" s="14"/>
      <c r="H416" s="15"/>
      <c r="I416" s="15"/>
      <c r="J416" s="15"/>
      <c r="K416" s="15"/>
      <c r="L416" s="15"/>
    </row>
    <row r="417" spans="2:12" x14ac:dyDescent="0.15">
      <c r="B417" s="137"/>
      <c r="C417" s="139"/>
      <c r="D417" s="145"/>
      <c r="E417" s="6">
        <v>2</v>
      </c>
      <c r="F417" s="17"/>
      <c r="G417" s="14"/>
      <c r="H417" s="15"/>
      <c r="I417" s="15"/>
      <c r="J417" s="15"/>
      <c r="K417" s="15"/>
      <c r="L417" s="15"/>
    </row>
    <row r="418" spans="2:12" x14ac:dyDescent="0.15">
      <c r="B418" s="137"/>
      <c r="C418" s="139"/>
      <c r="D418" s="145"/>
      <c r="E418" s="6">
        <v>3</v>
      </c>
      <c r="F418" s="17"/>
      <c r="G418" s="14"/>
      <c r="H418" s="15"/>
      <c r="I418" s="15"/>
      <c r="J418" s="15"/>
      <c r="K418" s="15"/>
      <c r="L418" s="15"/>
    </row>
    <row r="419" spans="2:12" ht="27" x14ac:dyDescent="0.15">
      <c r="B419" s="118"/>
      <c r="C419" s="139" t="s">
        <v>565</v>
      </c>
      <c r="D419" s="145" t="s">
        <v>407</v>
      </c>
      <c r="E419" s="6">
        <v>1</v>
      </c>
      <c r="F419" s="17" t="s">
        <v>566</v>
      </c>
      <c r="G419" s="14">
        <v>180</v>
      </c>
      <c r="H419" s="15"/>
      <c r="I419" s="15"/>
      <c r="J419" s="15"/>
      <c r="K419" s="15"/>
      <c r="L419" s="15"/>
    </row>
    <row r="420" spans="2:12" ht="27" x14ac:dyDescent="0.15">
      <c r="B420" s="137"/>
      <c r="C420" s="139"/>
      <c r="D420" s="145"/>
      <c r="E420" s="6">
        <v>2</v>
      </c>
      <c r="F420" s="17" t="s">
        <v>567</v>
      </c>
      <c r="G420" s="14">
        <v>180</v>
      </c>
      <c r="H420" s="15"/>
      <c r="I420" s="15"/>
      <c r="J420" s="15"/>
      <c r="K420" s="15"/>
      <c r="L420" s="15"/>
    </row>
    <row r="421" spans="2:12" x14ac:dyDescent="0.15">
      <c r="B421" s="137"/>
      <c r="C421" s="139"/>
      <c r="D421" s="145"/>
      <c r="E421" s="6">
        <v>3</v>
      </c>
      <c r="F421" s="17"/>
      <c r="G421" s="14"/>
      <c r="H421" s="15"/>
      <c r="I421" s="15"/>
      <c r="J421" s="15"/>
      <c r="K421" s="15"/>
      <c r="L421" s="15"/>
    </row>
    <row r="422" spans="2:12" ht="27" x14ac:dyDescent="0.15">
      <c r="B422" s="137"/>
      <c r="C422" s="139"/>
      <c r="D422" s="145" t="s">
        <v>411</v>
      </c>
      <c r="E422" s="6">
        <v>1</v>
      </c>
      <c r="F422" s="17" t="s">
        <v>568</v>
      </c>
      <c r="G422" s="14"/>
      <c r="H422" s="15"/>
      <c r="I422" s="15"/>
      <c r="J422" s="15"/>
      <c r="K422" s="15"/>
      <c r="L422" s="15"/>
    </row>
    <row r="423" spans="2:12" x14ac:dyDescent="0.15">
      <c r="B423" s="137"/>
      <c r="C423" s="139"/>
      <c r="D423" s="145"/>
      <c r="E423" s="6">
        <v>2</v>
      </c>
      <c r="F423" s="17"/>
      <c r="G423" s="14"/>
      <c r="H423" s="15"/>
      <c r="I423" s="15"/>
      <c r="J423" s="15"/>
      <c r="K423" s="15"/>
      <c r="L423" s="15"/>
    </row>
    <row r="424" spans="2:12" x14ac:dyDescent="0.15">
      <c r="B424" s="137"/>
      <c r="C424" s="139"/>
      <c r="D424" s="145"/>
      <c r="E424" s="6">
        <v>3</v>
      </c>
      <c r="F424" s="17"/>
      <c r="G424" s="14"/>
      <c r="H424" s="15"/>
      <c r="I424" s="15"/>
      <c r="J424" s="15"/>
      <c r="K424" s="15"/>
      <c r="L424" s="15"/>
    </row>
    <row r="425" spans="2:12" s="1" customFormat="1" x14ac:dyDescent="0.15">
      <c r="B425" s="22"/>
      <c r="C425" s="23"/>
      <c r="F425" s="22"/>
      <c r="G425" s="24"/>
    </row>
    <row r="426" spans="2:12" s="1" customFormat="1" x14ac:dyDescent="0.15">
      <c r="B426" s="22"/>
      <c r="C426" s="23"/>
      <c r="F426" s="22"/>
      <c r="G426" s="24"/>
    </row>
    <row r="427" spans="2:12" s="1" customFormat="1" x14ac:dyDescent="0.15">
      <c r="B427" s="22"/>
      <c r="C427" s="23"/>
      <c r="F427" s="22"/>
      <c r="G427" s="24"/>
    </row>
    <row r="428" spans="2:12" s="1" customFormat="1" x14ac:dyDescent="0.15">
      <c r="B428" s="4" t="s">
        <v>398</v>
      </c>
      <c r="C428" s="4" t="s">
        <v>399</v>
      </c>
      <c r="D428" s="4" t="s">
        <v>400</v>
      </c>
      <c r="E428" s="4" t="s">
        <v>1</v>
      </c>
      <c r="F428" s="5" t="s">
        <v>401</v>
      </c>
      <c r="G428" s="4" t="s">
        <v>402</v>
      </c>
      <c r="H428" s="4" t="s">
        <v>403</v>
      </c>
      <c r="I428" s="4" t="s">
        <v>404</v>
      </c>
      <c r="J428" s="4" t="s">
        <v>405</v>
      </c>
      <c r="K428" s="4" t="s">
        <v>406</v>
      </c>
      <c r="L428" s="4" t="s">
        <v>331</v>
      </c>
    </row>
    <row r="429" spans="2:12" x14ac:dyDescent="0.15">
      <c r="B429" s="133" t="s">
        <v>569</v>
      </c>
      <c r="C429" s="140" t="s">
        <v>570</v>
      </c>
      <c r="D429" s="145" t="s">
        <v>407</v>
      </c>
      <c r="E429" s="6">
        <v>1</v>
      </c>
      <c r="F429" s="21" t="s">
        <v>571</v>
      </c>
      <c r="G429" s="14">
        <v>360</v>
      </c>
      <c r="H429" s="15"/>
      <c r="I429" s="15"/>
      <c r="J429" s="15"/>
      <c r="K429" s="15"/>
      <c r="L429" s="15"/>
    </row>
    <row r="430" spans="2:12" x14ac:dyDescent="0.15">
      <c r="B430" s="133"/>
      <c r="C430" s="140"/>
      <c r="D430" s="145"/>
      <c r="E430" s="6">
        <v>2</v>
      </c>
      <c r="F430" s="21" t="s">
        <v>572</v>
      </c>
      <c r="G430" s="14">
        <v>360</v>
      </c>
      <c r="H430" s="15"/>
      <c r="I430" s="15"/>
      <c r="J430" s="15"/>
      <c r="K430" s="15"/>
      <c r="L430" s="15"/>
    </row>
    <row r="431" spans="2:12" x14ac:dyDescent="0.15">
      <c r="B431" s="133"/>
      <c r="C431" s="140"/>
      <c r="D431" s="145"/>
      <c r="E431" s="6">
        <v>3</v>
      </c>
      <c r="F431" s="21" t="s">
        <v>573</v>
      </c>
      <c r="G431" s="14">
        <v>360</v>
      </c>
      <c r="H431" s="15"/>
      <c r="I431" s="15"/>
      <c r="J431" s="15"/>
      <c r="K431" s="15"/>
      <c r="L431" s="15"/>
    </row>
    <row r="432" spans="2:12" x14ac:dyDescent="0.15">
      <c r="B432" s="133"/>
      <c r="C432" s="140"/>
      <c r="D432" s="145" t="s">
        <v>411</v>
      </c>
      <c r="E432" s="6">
        <v>1</v>
      </c>
      <c r="F432" s="21"/>
      <c r="G432" s="14"/>
      <c r="H432" s="15"/>
      <c r="I432" s="15"/>
      <c r="J432" s="15"/>
      <c r="K432" s="15"/>
      <c r="L432" s="15"/>
    </row>
    <row r="433" spans="2:12" x14ac:dyDescent="0.15">
      <c r="B433" s="133"/>
      <c r="C433" s="140"/>
      <c r="D433" s="145"/>
      <c r="E433" s="6">
        <v>2</v>
      </c>
      <c r="F433" s="21"/>
      <c r="G433" s="14"/>
      <c r="H433" s="15"/>
      <c r="I433" s="15"/>
      <c r="J433" s="15"/>
      <c r="K433" s="15"/>
      <c r="L433" s="15"/>
    </row>
    <row r="434" spans="2:12" x14ac:dyDescent="0.15">
      <c r="B434" s="133"/>
      <c r="C434" s="140"/>
      <c r="D434" s="145"/>
      <c r="E434" s="6">
        <v>3</v>
      </c>
      <c r="F434" s="21"/>
      <c r="G434" s="14"/>
      <c r="H434" s="15"/>
      <c r="I434" s="15"/>
      <c r="J434" s="15"/>
      <c r="K434" s="15"/>
      <c r="L434" s="15"/>
    </row>
    <row r="435" spans="2:12" s="1" customFormat="1" x14ac:dyDescent="0.15">
      <c r="B435" s="29"/>
      <c r="C435" s="30"/>
      <c r="F435" s="32"/>
      <c r="G435" s="24"/>
    </row>
    <row r="436" spans="2:12" s="1" customFormat="1" x14ac:dyDescent="0.15">
      <c r="B436" s="29"/>
      <c r="C436" s="30"/>
      <c r="F436" s="32"/>
      <c r="G436" s="24"/>
    </row>
    <row r="437" spans="2:12" s="1" customFormat="1" x14ac:dyDescent="0.15">
      <c r="B437" s="29"/>
      <c r="C437" s="30"/>
      <c r="F437" s="33"/>
      <c r="G437" s="24"/>
    </row>
    <row r="438" spans="2:12" s="1" customFormat="1" x14ac:dyDescent="0.15">
      <c r="B438" s="29"/>
      <c r="C438" s="30"/>
      <c r="F438" s="33"/>
      <c r="G438" s="24"/>
    </row>
    <row r="439" spans="2:12" s="1" customFormat="1" x14ac:dyDescent="0.15">
      <c r="B439" s="4" t="s">
        <v>398</v>
      </c>
      <c r="C439" s="4" t="s">
        <v>399</v>
      </c>
      <c r="D439" s="4" t="s">
        <v>400</v>
      </c>
      <c r="E439" s="4" t="s">
        <v>1</v>
      </c>
      <c r="F439" s="5" t="s">
        <v>401</v>
      </c>
      <c r="G439" s="4" t="s">
        <v>402</v>
      </c>
      <c r="H439" s="4" t="s">
        <v>403</v>
      </c>
      <c r="I439" s="4" t="s">
        <v>404</v>
      </c>
      <c r="J439" s="4" t="s">
        <v>405</v>
      </c>
      <c r="K439" s="4" t="s">
        <v>406</v>
      </c>
      <c r="L439" s="4" t="s">
        <v>331</v>
      </c>
    </row>
    <row r="440" spans="2:12" ht="27" x14ac:dyDescent="0.15">
      <c r="B440" s="133" t="s">
        <v>299</v>
      </c>
      <c r="C440" s="140" t="s">
        <v>300</v>
      </c>
      <c r="D440" s="145" t="s">
        <v>407</v>
      </c>
      <c r="E440" s="6">
        <v>1</v>
      </c>
      <c r="F440" s="25" t="s">
        <v>574</v>
      </c>
      <c r="G440" s="14">
        <v>300</v>
      </c>
      <c r="H440" s="15"/>
      <c r="I440" s="15"/>
      <c r="J440" s="15"/>
      <c r="K440" s="15"/>
      <c r="L440" s="15"/>
    </row>
    <row r="441" spans="2:12" ht="27" x14ac:dyDescent="0.15">
      <c r="B441" s="133"/>
      <c r="C441" s="140"/>
      <c r="D441" s="145"/>
      <c r="E441" s="6">
        <v>2</v>
      </c>
      <c r="F441" s="13" t="s">
        <v>575</v>
      </c>
      <c r="G441" s="14">
        <v>300</v>
      </c>
      <c r="H441" s="15"/>
      <c r="I441" s="15"/>
      <c r="J441" s="15"/>
      <c r="K441" s="15"/>
      <c r="L441" s="15"/>
    </row>
    <row r="442" spans="2:12" ht="40.5" x14ac:dyDescent="0.15">
      <c r="B442" s="133"/>
      <c r="C442" s="140"/>
      <c r="D442" s="145"/>
      <c r="E442" s="6">
        <v>3</v>
      </c>
      <c r="F442" s="13" t="s">
        <v>576</v>
      </c>
      <c r="G442" s="14">
        <v>300</v>
      </c>
      <c r="H442" s="15"/>
      <c r="I442" s="15"/>
      <c r="J442" s="15"/>
      <c r="K442" s="15"/>
      <c r="L442" s="15"/>
    </row>
    <row r="443" spans="2:12" x14ac:dyDescent="0.15">
      <c r="B443" s="133"/>
      <c r="C443" s="140"/>
      <c r="D443" s="145" t="s">
        <v>411</v>
      </c>
      <c r="E443" s="6">
        <v>1</v>
      </c>
      <c r="F443" s="13"/>
      <c r="G443" s="14"/>
      <c r="H443" s="15"/>
      <c r="I443" s="15"/>
      <c r="J443" s="15"/>
      <c r="K443" s="15"/>
      <c r="L443" s="15"/>
    </row>
    <row r="444" spans="2:12" x14ac:dyDescent="0.15">
      <c r="B444" s="133"/>
      <c r="C444" s="140"/>
      <c r="D444" s="145"/>
      <c r="E444" s="6">
        <v>2</v>
      </c>
      <c r="F444" s="13"/>
      <c r="G444" s="14"/>
      <c r="H444" s="15"/>
      <c r="I444" s="15"/>
      <c r="J444" s="15"/>
      <c r="K444" s="15"/>
      <c r="L444" s="15"/>
    </row>
    <row r="445" spans="2:12" x14ac:dyDescent="0.15">
      <c r="B445" s="133"/>
      <c r="C445" s="140"/>
      <c r="D445" s="145"/>
      <c r="E445" s="6">
        <v>3</v>
      </c>
      <c r="F445" s="13"/>
      <c r="G445" s="14"/>
      <c r="H445" s="15"/>
      <c r="I445" s="15"/>
      <c r="J445" s="15"/>
      <c r="K445" s="15"/>
      <c r="L445" s="15"/>
    </row>
  </sheetData>
  <mergeCells count="203">
    <mergeCell ref="D440:D442"/>
    <mergeCell ref="D443:D445"/>
    <mergeCell ref="D399:D401"/>
    <mergeCell ref="D402:D404"/>
    <mergeCell ref="D405:D407"/>
    <mergeCell ref="D413:D415"/>
    <mergeCell ref="D416:D418"/>
    <mergeCell ref="D419:D421"/>
    <mergeCell ref="D422:D424"/>
    <mergeCell ref="D429:D431"/>
    <mergeCell ref="D432:D434"/>
    <mergeCell ref="D372:D374"/>
    <mergeCell ref="D375:D377"/>
    <mergeCell ref="D378:D380"/>
    <mergeCell ref="D381:D383"/>
    <mergeCell ref="D384:D386"/>
    <mergeCell ref="D387:D389"/>
    <mergeCell ref="D390:D392"/>
    <mergeCell ref="D393:D395"/>
    <mergeCell ref="D396:D398"/>
    <mergeCell ref="D335:D337"/>
    <mergeCell ref="D343:D345"/>
    <mergeCell ref="D346:D348"/>
    <mergeCell ref="D349:D351"/>
    <mergeCell ref="D352:D354"/>
    <mergeCell ref="D355:D357"/>
    <mergeCell ref="D358:D360"/>
    <mergeCell ref="D361:D363"/>
    <mergeCell ref="D364:D366"/>
    <mergeCell ref="D303:D305"/>
    <mergeCell ref="D306:D308"/>
    <mergeCell ref="D309:D311"/>
    <mergeCell ref="D312:D314"/>
    <mergeCell ref="D320:D322"/>
    <mergeCell ref="D323:D325"/>
    <mergeCell ref="D326:D328"/>
    <mergeCell ref="D329:D331"/>
    <mergeCell ref="D332:D334"/>
    <mergeCell ref="D267:D269"/>
    <mergeCell ref="D270:D272"/>
    <mergeCell ref="D273:D275"/>
    <mergeCell ref="D280:D282"/>
    <mergeCell ref="D283:D285"/>
    <mergeCell ref="D286:D288"/>
    <mergeCell ref="D289:D291"/>
    <mergeCell ref="D297:D299"/>
    <mergeCell ref="D300:D302"/>
    <mergeCell ref="D236:D238"/>
    <mergeCell ref="D239:D241"/>
    <mergeCell ref="D242:D244"/>
    <mergeCell ref="D245:D247"/>
    <mergeCell ref="D252:D254"/>
    <mergeCell ref="D255:D257"/>
    <mergeCell ref="D258:D260"/>
    <mergeCell ref="D261:D263"/>
    <mergeCell ref="D264:D266"/>
    <mergeCell ref="D205:D207"/>
    <mergeCell ref="D208:D210"/>
    <mergeCell ref="D211:D213"/>
    <mergeCell ref="D214:D216"/>
    <mergeCell ref="D217:D219"/>
    <mergeCell ref="D220:D222"/>
    <mergeCell ref="D223:D225"/>
    <mergeCell ref="D226:D228"/>
    <mergeCell ref="D229:D231"/>
    <mergeCell ref="D178:D180"/>
    <mergeCell ref="D181:D183"/>
    <mergeCell ref="D184:D186"/>
    <mergeCell ref="D187:D189"/>
    <mergeCell ref="D190:D192"/>
    <mergeCell ref="D193:D195"/>
    <mergeCell ref="D196:D198"/>
    <mergeCell ref="D199:D201"/>
    <mergeCell ref="D202:D204"/>
    <mergeCell ref="D151:D153"/>
    <mergeCell ref="D154:D156"/>
    <mergeCell ref="D157:D159"/>
    <mergeCell ref="D160:D162"/>
    <mergeCell ref="D163:D165"/>
    <mergeCell ref="D166:D168"/>
    <mergeCell ref="D169:D171"/>
    <mergeCell ref="D172:D174"/>
    <mergeCell ref="D175:D177"/>
    <mergeCell ref="D120:D122"/>
    <mergeCell ref="D123:D125"/>
    <mergeCell ref="D130:D132"/>
    <mergeCell ref="D133:D135"/>
    <mergeCell ref="D136:D138"/>
    <mergeCell ref="D139:D141"/>
    <mergeCell ref="D142:D144"/>
    <mergeCell ref="D145:D147"/>
    <mergeCell ref="D148:D150"/>
    <mergeCell ref="D85:D87"/>
    <mergeCell ref="D92:D94"/>
    <mergeCell ref="D95:D97"/>
    <mergeCell ref="D98:D100"/>
    <mergeCell ref="D101:D103"/>
    <mergeCell ref="D104:D106"/>
    <mergeCell ref="D107:D109"/>
    <mergeCell ref="D110:D112"/>
    <mergeCell ref="D113:D115"/>
    <mergeCell ref="C440:C445"/>
    <mergeCell ref="D3:D5"/>
    <mergeCell ref="D6:D8"/>
    <mergeCell ref="D9:D11"/>
    <mergeCell ref="D12:D14"/>
    <mergeCell ref="D15:D17"/>
    <mergeCell ref="D18:D20"/>
    <mergeCell ref="D21:D23"/>
    <mergeCell ref="D24:D26"/>
    <mergeCell ref="D32:D34"/>
    <mergeCell ref="D35:D37"/>
    <mergeCell ref="D38:D40"/>
    <mergeCell ref="D41:D43"/>
    <mergeCell ref="D44:D46"/>
    <mergeCell ref="D47:D49"/>
    <mergeCell ref="D50:D52"/>
    <mergeCell ref="D53:D55"/>
    <mergeCell ref="D61:D63"/>
    <mergeCell ref="D64:D66"/>
    <mergeCell ref="D67:D69"/>
    <mergeCell ref="D70:D72"/>
    <mergeCell ref="D73:D75"/>
    <mergeCell ref="D76:D78"/>
    <mergeCell ref="D82:D84"/>
    <mergeCell ref="C372:C377"/>
    <mergeCell ref="C378:C383"/>
    <mergeCell ref="C384:C389"/>
    <mergeCell ref="C390:C395"/>
    <mergeCell ref="C396:C401"/>
    <mergeCell ref="C402:C407"/>
    <mergeCell ref="C413:C418"/>
    <mergeCell ref="C419:C424"/>
    <mergeCell ref="C429:C434"/>
    <mergeCell ref="C303:C308"/>
    <mergeCell ref="C309:C314"/>
    <mergeCell ref="C320:C325"/>
    <mergeCell ref="C326:C331"/>
    <mergeCell ref="C332:C337"/>
    <mergeCell ref="C343:C348"/>
    <mergeCell ref="C349:C354"/>
    <mergeCell ref="C355:C360"/>
    <mergeCell ref="C361:C366"/>
    <mergeCell ref="C236:C241"/>
    <mergeCell ref="C242:C247"/>
    <mergeCell ref="C252:C257"/>
    <mergeCell ref="C258:C263"/>
    <mergeCell ref="C264:C269"/>
    <mergeCell ref="C270:C275"/>
    <mergeCell ref="C280:C285"/>
    <mergeCell ref="C286:C291"/>
    <mergeCell ref="C297:C302"/>
    <mergeCell ref="C178:C183"/>
    <mergeCell ref="C184:C189"/>
    <mergeCell ref="C190:C195"/>
    <mergeCell ref="C196:C201"/>
    <mergeCell ref="C202:C207"/>
    <mergeCell ref="C208:C213"/>
    <mergeCell ref="C214:C219"/>
    <mergeCell ref="C220:C225"/>
    <mergeCell ref="C226:C231"/>
    <mergeCell ref="C120:C125"/>
    <mergeCell ref="C130:C135"/>
    <mergeCell ref="C136:C141"/>
    <mergeCell ref="C142:C147"/>
    <mergeCell ref="C148:C153"/>
    <mergeCell ref="C154:C159"/>
    <mergeCell ref="C160:C165"/>
    <mergeCell ref="C166:C171"/>
    <mergeCell ref="C172:C177"/>
    <mergeCell ref="B280:B291"/>
    <mergeCell ref="B297:B314"/>
    <mergeCell ref="B320:B337"/>
    <mergeCell ref="B343:B366"/>
    <mergeCell ref="B372:B407"/>
    <mergeCell ref="B413:B424"/>
    <mergeCell ref="B429:B434"/>
    <mergeCell ref="B440:B445"/>
    <mergeCell ref="C3:C8"/>
    <mergeCell ref="C9:C14"/>
    <mergeCell ref="C15:C20"/>
    <mergeCell ref="C21:C26"/>
    <mergeCell ref="C32:C37"/>
    <mergeCell ref="C38:C43"/>
    <mergeCell ref="C44:C49"/>
    <mergeCell ref="C50:C55"/>
    <mergeCell ref="C61:C66"/>
    <mergeCell ref="C67:C72"/>
    <mergeCell ref="C73:C78"/>
    <mergeCell ref="C82:C87"/>
    <mergeCell ref="C92:C97"/>
    <mergeCell ref="C98:C103"/>
    <mergeCell ref="C104:C109"/>
    <mergeCell ref="C110:C115"/>
    <mergeCell ref="B3:B26"/>
    <mergeCell ref="B32:B55"/>
    <mergeCell ref="B61:B78"/>
    <mergeCell ref="B82:B87"/>
    <mergeCell ref="B92:B115"/>
    <mergeCell ref="B120:B125"/>
    <mergeCell ref="B130:B231"/>
    <mergeCell ref="B236:B247"/>
    <mergeCell ref="B252:B275"/>
  </mergeCells>
  <phoneticPr fontId="30" type="noConversion"/>
  <dataValidations count="1">
    <dataValidation type="list" allowBlank="1" showInputMessage="1" showErrorMessage="1" sqref="C259 C265 C302 C253:C257 C260:C263 C266:C269 C271:C274 C275:C278 C281:C285 C287:C291 C292:C295 C298:C301 C321:C325 C327:C331 C333:C337 C338:C341 C344:C348 C350:C354 C356:C360 C362:C366 C367:C370 C373:C377 C379:C383 C385:C389 C391:C395 C397:C401 C403:C407 C408:C411 C414:C418 C420:C424 C425:C427 C430:C434 C435:C438">
      <formula1>"国产,进口"</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总表</vt:lpstr>
      <vt:lpstr>Sheet2</vt:lpstr>
      <vt:lpstr>Sheet3</vt:lpstr>
      <vt:lpstr>Sheet4</vt:lpstr>
      <vt:lpstr>Sheet5</vt:lpstr>
      <vt:lpstr>总表!Print_Area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2020-12-29T01:30:36Z</cp:lastPrinted>
  <dcterms:created xsi:type="dcterms:W3CDTF">2019-09-05T11:28:00Z</dcterms:created>
  <dcterms:modified xsi:type="dcterms:W3CDTF">2020-12-29T01:53:06Z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2052-11.1.0.9991</vt:lpwstr>
  </property>
</Properties>
</file>